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0" yWindow="0" windowWidth="0" windowHeight="0"/>
  </bookViews>
  <sheets>
    <sheet name="Rekapitulace stavby" sheetId="1" r:id="rId1"/>
    <sheet name="001 - Rekonstrukce střech..." sheetId="2" r:id="rId2"/>
    <sheet name="002 - Hromosvod " sheetId="3" r:id="rId3"/>
    <sheet name="003 - Ostatní a vedlejší ..." sheetId="4" r:id="rId4"/>
    <sheet name="004 - Akustický podhled 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'001 - Rekonstrukce střech...'!$C$126:$K$243</definedName>
    <definedName name="_xlnm.Print_Area" localSheetId="1">'001 - Rekonstrukce střech...'!$C$4:$J$76,'001 - Rekonstrukce střech...'!$C$82:$J$108,'001 - Rekonstrukce střech...'!$C$114:$K$243</definedName>
    <definedName name="_xlnm.Print_Titles" localSheetId="1">'001 - Rekonstrukce střech...'!$126:$126</definedName>
    <definedName name="_xlnm._FilterDatabase" localSheetId="2" hidden="1">'002 - Hromosvod '!$C$120:$K$167</definedName>
    <definedName name="_xlnm.Print_Area" localSheetId="2">'002 - Hromosvod '!$C$4:$J$76,'002 - Hromosvod '!$C$82:$J$102,'002 - Hromosvod '!$C$108:$K$167</definedName>
    <definedName name="_xlnm.Print_Titles" localSheetId="2">'002 - Hromosvod '!$120:$120</definedName>
    <definedName name="_xlnm._FilterDatabase" localSheetId="3" hidden="1">'003 - Ostatní a vedlejší ...'!$C$120:$K$140</definedName>
    <definedName name="_xlnm.Print_Area" localSheetId="3">'003 - Ostatní a vedlejší ...'!$C$4:$J$76,'003 - Ostatní a vedlejší ...'!$C$82:$J$102,'003 - Ostatní a vedlejší ...'!$C$108:$K$140</definedName>
    <definedName name="_xlnm.Print_Titles" localSheetId="3">'003 - Ostatní a vedlejší ...'!$120:$120</definedName>
    <definedName name="_xlnm._FilterDatabase" localSheetId="4" hidden="1">'004 - Akustický podhled '!$C$121:$K$143</definedName>
    <definedName name="_xlnm.Print_Area" localSheetId="4">'004 - Akustický podhled '!$C$4:$J$76,'004 - Akustický podhled '!$C$82:$J$103,'004 - Akustický podhled '!$C$109:$K$143</definedName>
    <definedName name="_xlnm.Print_Titles" localSheetId="4">'004 - Akustický podhled '!$121:$121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T135"/>
  <c r="R136"/>
  <c r="R135"/>
  <c r="P136"/>
  <c r="P135"/>
  <c r="BI132"/>
  <c r="BH132"/>
  <c r="BG132"/>
  <c r="BF132"/>
  <c r="T132"/>
  <c r="R132"/>
  <c r="P132"/>
  <c r="BI131"/>
  <c r="BH131"/>
  <c r="BG131"/>
  <c r="BF131"/>
  <c r="T131"/>
  <c r="R131"/>
  <c r="P131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F116"/>
  <c r="E114"/>
  <c r="F89"/>
  <c r="E87"/>
  <c r="J24"/>
  <c r="E24"/>
  <c r="J119"/>
  <c r="J23"/>
  <c r="J21"/>
  <c r="E21"/>
  <c r="J118"/>
  <c r="J20"/>
  <c r="J18"/>
  <c r="E18"/>
  <c r="F119"/>
  <c r="J17"/>
  <c r="J15"/>
  <c r="E15"/>
  <c r="F118"/>
  <c r="J14"/>
  <c r="J12"/>
  <c r="J116"/>
  <c r="E7"/>
  <c r="E112"/>
  <c i="4" r="J37"/>
  <c r="J36"/>
  <c i="1" r="AY97"/>
  <c i="4" r="J35"/>
  <c i="1" r="AX97"/>
  <c i="4" r="BI139"/>
  <c r="BH139"/>
  <c r="BG139"/>
  <c r="BF139"/>
  <c r="T139"/>
  <c r="T138"/>
  <c r="R139"/>
  <c r="R138"/>
  <c r="P139"/>
  <c r="P138"/>
  <c r="BI136"/>
  <c r="BH136"/>
  <c r="BG136"/>
  <c r="BF136"/>
  <c r="T136"/>
  <c r="T135"/>
  <c r="R136"/>
  <c r="R135"/>
  <c r="P136"/>
  <c r="P135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T123"/>
  <c r="T122"/>
  <c r="R124"/>
  <c r="R123"/>
  <c r="R122"/>
  <c r="P124"/>
  <c r="P123"/>
  <c r="P122"/>
  <c r="F115"/>
  <c r="E113"/>
  <c r="F89"/>
  <c r="E87"/>
  <c r="J24"/>
  <c r="E24"/>
  <c r="J118"/>
  <c r="J23"/>
  <c r="J21"/>
  <c r="E21"/>
  <c r="J117"/>
  <c r="J20"/>
  <c r="J18"/>
  <c r="E18"/>
  <c r="F118"/>
  <c r="J17"/>
  <c r="J15"/>
  <c r="E15"/>
  <c r="F117"/>
  <c r="J14"/>
  <c r="J12"/>
  <c r="J115"/>
  <c r="E7"/>
  <c r="E111"/>
  <c i="3" r="J37"/>
  <c r="J36"/>
  <c i="1" r="AY96"/>
  <c i="3" r="J35"/>
  <c i="1" r="AX96"/>
  <c i="3"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F115"/>
  <c r="E113"/>
  <c r="F89"/>
  <c r="E87"/>
  <c r="J24"/>
  <c r="E24"/>
  <c r="J118"/>
  <c r="J23"/>
  <c r="J21"/>
  <c r="E21"/>
  <c r="J117"/>
  <c r="J20"/>
  <c r="J18"/>
  <c r="E18"/>
  <c r="F118"/>
  <c r="J17"/>
  <c r="J15"/>
  <c r="E15"/>
  <c r="F117"/>
  <c r="J14"/>
  <c r="J12"/>
  <c r="J115"/>
  <c r="E7"/>
  <c r="E111"/>
  <c i="2" r="J37"/>
  <c r="J36"/>
  <c i="1" r="AY95"/>
  <c i="2" r="J35"/>
  <c i="1" r="AX95"/>
  <c i="2"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3"/>
  <c r="BH233"/>
  <c r="BG233"/>
  <c r="BF233"/>
  <c r="T233"/>
  <c r="R233"/>
  <c r="P233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T157"/>
  <c r="R158"/>
  <c r="R157"/>
  <c r="P158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124"/>
  <c r="J17"/>
  <c r="J12"/>
  <c r="J121"/>
  <c r="E7"/>
  <c r="E85"/>
  <c i="1" r="L90"/>
  <c r="AM90"/>
  <c r="AM89"/>
  <c r="L89"/>
  <c r="AM87"/>
  <c r="L87"/>
  <c r="L85"/>
  <c r="L84"/>
  <c i="5" r="J143"/>
  <c r="BK141"/>
  <c r="J141"/>
  <c r="BK139"/>
  <c r="J139"/>
  <c r="BK136"/>
  <c r="J136"/>
  <c r="BK132"/>
  <c r="J132"/>
  <c r="BK131"/>
  <c r="J131"/>
  <c r="BK128"/>
  <c r="J128"/>
  <c r="BK127"/>
  <c r="J127"/>
  <c r="BK126"/>
  <c r="J126"/>
  <c r="BK125"/>
  <c r="J125"/>
  <c i="4" r="BK139"/>
  <c r="J139"/>
  <c r="BK136"/>
  <c r="J136"/>
  <c r="BK133"/>
  <c r="J133"/>
  <c r="BK132"/>
  <c r="J132"/>
  <c r="BK130"/>
  <c r="J130"/>
  <c r="BK128"/>
  <c r="J128"/>
  <c r="BK126"/>
  <c r="J126"/>
  <c r="BK124"/>
  <c r="J124"/>
  <c i="3" r="BK167"/>
  <c r="J167"/>
  <c r="BK166"/>
  <c r="BK163"/>
  <c r="J163"/>
  <c r="BK162"/>
  <c r="J162"/>
  <c r="BK161"/>
  <c r="J161"/>
  <c r="BK159"/>
  <c r="J159"/>
  <c r="BK158"/>
  <c r="J158"/>
  <c r="BK157"/>
  <c r="J157"/>
  <c r="BK156"/>
  <c r="J156"/>
  <c r="BK155"/>
  <c r="J155"/>
  <c r="BK154"/>
  <c r="J154"/>
  <c r="BK153"/>
  <c r="J153"/>
  <c r="BK152"/>
  <c r="J152"/>
  <c r="BK151"/>
  <c r="J151"/>
  <c r="BK150"/>
  <c r="J150"/>
  <c r="BK149"/>
  <c r="J149"/>
  <c r="BK148"/>
  <c r="J148"/>
  <c r="BK147"/>
  <c r="J147"/>
  <c r="J146"/>
  <c r="J145"/>
  <c r="BK144"/>
  <c r="BK143"/>
  <c r="J143"/>
  <c r="BK141"/>
  <c r="BK139"/>
  <c r="J138"/>
  <c r="BK137"/>
  <c r="BK136"/>
  <c r="BK134"/>
  <c r="BK133"/>
  <c r="J132"/>
  <c r="BK131"/>
  <c r="J130"/>
  <c r="J129"/>
  <c r="J127"/>
  <c r="BK126"/>
  <c r="J125"/>
  <c r="BK124"/>
  <c i="2" r="J238"/>
  <c r="J236"/>
  <c r="J234"/>
  <c r="J233"/>
  <c r="J230"/>
  <c r="J229"/>
  <c r="J227"/>
  <c r="J226"/>
  <c r="BK225"/>
  <c r="J223"/>
  <c r="J221"/>
  <c r="BK219"/>
  <c r="BK217"/>
  <c r="BK213"/>
  <c r="BK211"/>
  <c r="BK207"/>
  <c r="BK204"/>
  <c r="J204"/>
  <c r="BK202"/>
  <c r="J199"/>
  <c r="BK196"/>
  <c r="BK195"/>
  <c r="BK193"/>
  <c r="J193"/>
  <c r="BK189"/>
  <c r="J189"/>
  <c r="J187"/>
  <c r="J183"/>
  <c r="BK181"/>
  <c r="BK179"/>
  <c r="BK177"/>
  <c r="BK174"/>
  <c r="BK173"/>
  <c r="BK171"/>
  <c r="J171"/>
  <c r="BK169"/>
  <c r="BK167"/>
  <c r="BK165"/>
  <c r="BK163"/>
  <c r="J161"/>
  <c r="J158"/>
  <c r="BK156"/>
  <c r="BK155"/>
  <c r="BK152"/>
  <c r="BK151"/>
  <c r="J151"/>
  <c r="J148"/>
  <c r="J147"/>
  <c r="BK145"/>
  <c r="BK144"/>
  <c r="BK142"/>
  <c r="J142"/>
  <c r="BK141"/>
  <c r="J137"/>
  <c r="J134"/>
  <c r="J130"/>
  <c i="5" r="BK143"/>
  <c i="3" r="J166"/>
  <c r="BK165"/>
  <c r="J165"/>
  <c r="BK146"/>
  <c r="BK145"/>
  <c r="J144"/>
  <c r="BK142"/>
  <c r="J142"/>
  <c r="J141"/>
  <c r="J139"/>
  <c r="BK138"/>
  <c r="J137"/>
  <c r="J136"/>
  <c r="J134"/>
  <c r="J133"/>
  <c r="BK132"/>
  <c r="J131"/>
  <c r="BK130"/>
  <c r="BK129"/>
  <c r="BK128"/>
  <c r="J128"/>
  <c r="BK127"/>
  <c r="J126"/>
  <c r="BK125"/>
  <c r="J124"/>
  <c r="BK123"/>
  <c r="J123"/>
  <c i="2" r="BK242"/>
  <c r="J242"/>
  <c r="BK240"/>
  <c r="J240"/>
  <c r="BK238"/>
  <c r="BK236"/>
  <c r="BK234"/>
  <c r="BK233"/>
  <c r="BK230"/>
  <c r="BK229"/>
  <c r="BK227"/>
  <c r="BK226"/>
  <c r="J225"/>
  <c r="BK223"/>
  <c r="BK221"/>
  <c r="J219"/>
  <c r="J217"/>
  <c r="BK215"/>
  <c r="J215"/>
  <c r="J213"/>
  <c r="J211"/>
  <c r="J207"/>
  <c r="BK205"/>
  <c r="J205"/>
  <c r="J202"/>
  <c r="BK199"/>
  <c r="J196"/>
  <c r="J195"/>
  <c r="BK191"/>
  <c r="J191"/>
  <c r="BK187"/>
  <c r="BK183"/>
  <c r="J181"/>
  <c r="J179"/>
  <c r="J177"/>
  <c r="J174"/>
  <c r="J173"/>
  <c r="J169"/>
  <c r="J167"/>
  <c r="J165"/>
  <c r="J163"/>
  <c r="BK161"/>
  <c r="BK158"/>
  <c r="J156"/>
  <c r="J155"/>
  <c r="BK153"/>
  <c r="J153"/>
  <c r="J152"/>
  <c r="BK148"/>
  <c r="BK147"/>
  <c r="J145"/>
  <c r="J144"/>
  <c r="BK143"/>
  <c r="J143"/>
  <c r="J141"/>
  <c r="BK139"/>
  <c r="J139"/>
  <c r="BK137"/>
  <c r="BK134"/>
  <c r="BK130"/>
  <c i="1" r="AS94"/>
  <c i="2" l="1" r="BK129"/>
  <c r="J129"/>
  <c r="J98"/>
  <c r="P129"/>
  <c r="BK136"/>
  <c r="J136"/>
  <c r="J99"/>
  <c r="R136"/>
  <c r="BK150"/>
  <c r="J150"/>
  <c r="J100"/>
  <c r="R150"/>
  <c r="BK160"/>
  <c r="J160"/>
  <c r="J103"/>
  <c r="T160"/>
  <c r="P176"/>
  <c r="R176"/>
  <c r="P198"/>
  <c r="R198"/>
  <c r="BK210"/>
  <c r="J210"/>
  <c r="J106"/>
  <c r="T210"/>
  <c r="P228"/>
  <c r="R228"/>
  <c i="5" r="BK130"/>
  <c r="J130"/>
  <c r="J100"/>
  <c r="P130"/>
  <c r="BK138"/>
  <c r="J138"/>
  <c r="J102"/>
  <c r="R138"/>
  <c i="2" r="R129"/>
  <c r="R128"/>
  <c r="T129"/>
  <c r="P136"/>
  <c r="T136"/>
  <c r="P150"/>
  <c r="T150"/>
  <c r="P160"/>
  <c r="R160"/>
  <c r="BK176"/>
  <c r="J176"/>
  <c r="J104"/>
  <c r="T176"/>
  <c r="BK198"/>
  <c r="J198"/>
  <c r="J105"/>
  <c r="T198"/>
  <c r="P210"/>
  <c r="R210"/>
  <c r="BK228"/>
  <c r="J228"/>
  <c r="J107"/>
  <c r="T228"/>
  <c i="3" r="BK122"/>
  <c r="J122"/>
  <c r="J97"/>
  <c r="P122"/>
  <c r="R122"/>
  <c r="T122"/>
  <c r="BK135"/>
  <c r="J135"/>
  <c r="J98"/>
  <c r="P135"/>
  <c r="R135"/>
  <c r="T135"/>
  <c r="BK140"/>
  <c r="J140"/>
  <c r="J99"/>
  <c r="P140"/>
  <c r="R140"/>
  <c r="T140"/>
  <c r="BK160"/>
  <c r="J160"/>
  <c r="J100"/>
  <c r="P160"/>
  <c r="R160"/>
  <c r="T160"/>
  <c r="BK164"/>
  <c r="J164"/>
  <c r="J101"/>
  <c r="P164"/>
  <c r="R164"/>
  <c r="T164"/>
  <c i="4" r="BK125"/>
  <c r="J125"/>
  <c r="J99"/>
  <c r="P125"/>
  <c r="P121"/>
  <c i="1" r="AU97"/>
  <c i="4" r="R125"/>
  <c r="R121"/>
  <c r="T125"/>
  <c r="T121"/>
  <c i="5" r="BK124"/>
  <c r="J124"/>
  <c r="J98"/>
  <c r="P124"/>
  <c r="P123"/>
  <c r="R124"/>
  <c r="R123"/>
  <c r="T124"/>
  <c r="T123"/>
  <c r="R130"/>
  <c r="R129"/>
  <c r="T130"/>
  <c r="P138"/>
  <c r="T138"/>
  <c i="2" r="F92"/>
  <c r="E117"/>
  <c r="BE134"/>
  <c r="BE141"/>
  <c r="BE144"/>
  <c r="BE151"/>
  <c r="BE155"/>
  <c r="BE156"/>
  <c r="BE167"/>
  <c r="BE171"/>
  <c r="BE174"/>
  <c r="BE183"/>
  <c r="BE187"/>
  <c r="BE189"/>
  <c r="BE191"/>
  <c r="BE193"/>
  <c r="BE199"/>
  <c r="BE202"/>
  <c r="BE205"/>
  <c r="BE207"/>
  <c r="BE213"/>
  <c r="BE217"/>
  <c r="BE219"/>
  <c r="BE221"/>
  <c r="BE227"/>
  <c r="BE230"/>
  <c r="BE238"/>
  <c r="BK157"/>
  <c r="J157"/>
  <c r="J101"/>
  <c i="3" r="E85"/>
  <c r="J91"/>
  <c r="J92"/>
  <c r="BE123"/>
  <c r="BE127"/>
  <c r="BE128"/>
  <c r="BE130"/>
  <c r="BE131"/>
  <c r="BE133"/>
  <c r="BE134"/>
  <c r="BE136"/>
  <c r="BE139"/>
  <c r="BE143"/>
  <c r="BE145"/>
  <c r="BE165"/>
  <c r="BE167"/>
  <c i="5" r="BE143"/>
  <c i="2" r="J89"/>
  <c r="BE130"/>
  <c r="BE137"/>
  <c r="BE139"/>
  <c r="BE142"/>
  <c r="BE143"/>
  <c r="BE145"/>
  <c r="BE147"/>
  <c r="BE148"/>
  <c r="BE152"/>
  <c r="BE153"/>
  <c r="BE158"/>
  <c r="BE161"/>
  <c r="BE163"/>
  <c r="BE165"/>
  <c r="BE169"/>
  <c r="BE173"/>
  <c r="BE177"/>
  <c r="BE179"/>
  <c r="BE181"/>
  <c r="BE195"/>
  <c r="BE196"/>
  <c r="BE204"/>
  <c r="BE211"/>
  <c r="BE215"/>
  <c r="BE223"/>
  <c r="BE225"/>
  <c r="BE226"/>
  <c r="BE229"/>
  <c r="BE233"/>
  <c r="BE234"/>
  <c r="BE236"/>
  <c r="BE240"/>
  <c r="BE242"/>
  <c i="3" r="J89"/>
  <c r="F91"/>
  <c r="F92"/>
  <c r="BE124"/>
  <c r="BE125"/>
  <c r="BE126"/>
  <c r="BE129"/>
  <c r="BE132"/>
  <c r="BE137"/>
  <c r="BE138"/>
  <c r="BE141"/>
  <c r="BE142"/>
  <c r="BE144"/>
  <c r="BE146"/>
  <c r="BE147"/>
  <c r="BE148"/>
  <c r="BE149"/>
  <c r="BE150"/>
  <c r="BE151"/>
  <c r="BE152"/>
  <c r="BE153"/>
  <c r="BE154"/>
  <c r="BE155"/>
  <c r="BE156"/>
  <c r="BE157"/>
  <c r="BE158"/>
  <c r="BE159"/>
  <c r="BE161"/>
  <c r="BE162"/>
  <c r="BE163"/>
  <c r="BE166"/>
  <c i="4" r="E85"/>
  <c r="J89"/>
  <c r="F91"/>
  <c r="J91"/>
  <c r="F92"/>
  <c r="J92"/>
  <c r="BE124"/>
  <c r="BE126"/>
  <c r="BE128"/>
  <c r="BE130"/>
  <c r="BE132"/>
  <c r="BE133"/>
  <c r="BE136"/>
  <c r="BE139"/>
  <c r="BK123"/>
  <c r="J123"/>
  <c r="J98"/>
  <c r="BK135"/>
  <c r="J135"/>
  <c r="J100"/>
  <c r="BK138"/>
  <c r="J138"/>
  <c r="J101"/>
  <c i="5" r="E85"/>
  <c r="J89"/>
  <c r="F91"/>
  <c r="J91"/>
  <c r="F92"/>
  <c r="J92"/>
  <c r="BE125"/>
  <c r="BE126"/>
  <c r="BE127"/>
  <c r="BE128"/>
  <c r="BE131"/>
  <c r="BE132"/>
  <c r="BE136"/>
  <c r="BE139"/>
  <c r="BE141"/>
  <c r="BK135"/>
  <c r="J135"/>
  <c r="J101"/>
  <c i="2" r="J34"/>
  <c i="1" r="AW95"/>
  <c i="3" r="J34"/>
  <c i="1" r="AW96"/>
  <c i="3" r="F36"/>
  <c i="1" r="BC96"/>
  <c i="5" r="F34"/>
  <c i="1" r="BA98"/>
  <c i="5" r="J34"/>
  <c i="1" r="AW98"/>
  <c i="5" r="F35"/>
  <c i="1" r="BB98"/>
  <c i="5" r="F37"/>
  <c i="1" r="BD98"/>
  <c i="2" r="F34"/>
  <c i="1" r="BA95"/>
  <c i="2" r="F35"/>
  <c i="1" r="BB95"/>
  <c i="2" r="F37"/>
  <c i="1" r="BD95"/>
  <c i="3" r="F34"/>
  <c i="1" r="BA96"/>
  <c i="3" r="F35"/>
  <c i="1" r="BB96"/>
  <c i="3" r="F37"/>
  <c i="1" r="BD96"/>
  <c i="4" r="J34"/>
  <c i="1" r="AW97"/>
  <c i="4" r="F36"/>
  <c i="1" r="BC97"/>
  <c i="2" r="F36"/>
  <c i="1" r="BC95"/>
  <c i="4" r="F34"/>
  <c i="1" r="BA97"/>
  <c i="4" r="F35"/>
  <c i="1" r="BB97"/>
  <c i="4" r="F37"/>
  <c i="1" r="BD97"/>
  <c i="5" r="F36"/>
  <c i="1" r="BC98"/>
  <c i="5" l="1" r="T129"/>
  <c r="R122"/>
  <c r="T122"/>
  <c i="3" r="T121"/>
  <c r="R121"/>
  <c r="P121"/>
  <c i="1" r="AU96"/>
  <c i="2" r="R159"/>
  <c r="P159"/>
  <c r="T128"/>
  <c r="R127"/>
  <c i="5" r="P129"/>
  <c r="P122"/>
  <c i="1" r="AU98"/>
  <c i="2" r="T159"/>
  <c r="P128"/>
  <c r="P127"/>
  <c i="1" r="AU95"/>
  <c i="2" r="BK128"/>
  <c r="J128"/>
  <c r="J97"/>
  <c r="BK159"/>
  <c r="J159"/>
  <c r="J102"/>
  <c i="5" r="BK129"/>
  <c r="J129"/>
  <c r="J99"/>
  <c i="3" r="BK121"/>
  <c r="J121"/>
  <c r="J96"/>
  <c i="4" r="BK122"/>
  <c r="J122"/>
  <c r="J97"/>
  <c i="5" r="BK123"/>
  <c r="J123"/>
  <c r="J97"/>
  <c i="1" r="BA94"/>
  <c r="W30"/>
  <c r="BC94"/>
  <c r="W32"/>
  <c i="2" r="J33"/>
  <c i="1" r="AV95"/>
  <c r="AT95"/>
  <c i="3" r="J33"/>
  <c i="1" r="AV96"/>
  <c r="AT96"/>
  <c i="5" r="F33"/>
  <c i="1" r="AZ98"/>
  <c i="5" r="J33"/>
  <c i="1" r="AV98"/>
  <c r="AT98"/>
  <c r="BB94"/>
  <c r="W31"/>
  <c r="BD94"/>
  <c r="W33"/>
  <c i="2" r="F33"/>
  <c i="1" r="AZ95"/>
  <c i="3" r="F33"/>
  <c i="1" r="AZ96"/>
  <c i="4" r="F33"/>
  <c i="1" r="AZ97"/>
  <c i="4" r="J33"/>
  <c i="1" r="AV97"/>
  <c r="AT97"/>
  <c i="2" l="1" r="T127"/>
  <c r="BK127"/>
  <c r="J127"/>
  <c r="J96"/>
  <c i="4" r="BK121"/>
  <c r="J121"/>
  <c r="J96"/>
  <c i="5" r="BK122"/>
  <c r="J122"/>
  <c r="J96"/>
  <c i="1" r="AU94"/>
  <c r="AZ94"/>
  <c r="W29"/>
  <c r="AW94"/>
  <c r="AK30"/>
  <c r="AX94"/>
  <c r="AY94"/>
  <c i="3" r="J30"/>
  <c i="1" r="AG96"/>
  <c r="AN96"/>
  <c i="3" l="1" r="J39"/>
  <c i="1" r="AV94"/>
  <c r="AK29"/>
  <c i="2" r="J30"/>
  <c i="1" r="AG95"/>
  <c r="AN95"/>
  <c i="4" r="J30"/>
  <c i="1" r="AG97"/>
  <c r="AN97"/>
  <c i="5" r="J30"/>
  <c i="1" r="AG98"/>
  <c r="AN98"/>
  <c i="2" l="1" r="J39"/>
  <c i="4" r="J39"/>
  <c i="5" r="J39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<sst xmlns="http://schemas.openxmlformats.org/spreadsheetml/2006/main">
  <si>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</si>
  <si>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</si>
  <si>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</si>
  <si>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</si>
  <si>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</si>
  <si>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{df9bab64-e4bb-4b14-a98a-95caf306d97a}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</si>
  <si>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</si>
  <si>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</si>
  <si>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</si>
  <si>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</si>
  <si>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</si>
  <si>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</si>
  <si>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</si>
  <si>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</si>
  <si>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20211604001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</si>
  <si>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</si>
  <si>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</si>
  <si>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střechy tělocvičny</t>
  </si>
  <si>
    <t>KSO:</t>
  </si>
  <si>
    <t>CC-CZ:</t>
  </si>
  <si>
    <t>Místo:</t>
  </si>
  <si>
    <t>Havířov</t>
  </si>
  <si>
    <t>Datum:</t>
  </si>
  <si>
    <t>18. 4. 2021</t>
  </si>
  <si>
    <t>Zadavatel:</t>
  </si>
  <si>
    <t>IČ:</t>
  </si>
  <si>
    <t xml:space="preserve">SPŠ stavební Havíčřov </t>
  </si>
  <si>
    <t>DIČ:</t>
  </si>
  <si>
    <t>Uchazeč:</t>
  </si>
  <si>
    <t>Vyplň údaj</t>
  </si>
  <si>
    <t>Projektant:</t>
  </si>
  <si>
    <t>ATRIS s.r.o.</t>
  </si>
  <si>
    <t>True</t>
  </si>
  <si>
    <t>Zpracovatel:</t>
  </si>
  <si>
    <t>Barbora Kyšková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</si>
  <si>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</si>
  <si>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</si>
  <si>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</si>
  <si>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</si>
  <si>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</si>
  <si>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</si>
  <si>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</si>
  <si>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</si>
  <si>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</si>
  <si>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</si>
  <si>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</si>
  <si>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</si>
  <si>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</si>
  <si>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</si>
  <si>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</si>
  <si>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</si>
  <si>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</si>
  <si>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</si>
  <si>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</si>
  <si>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</si>
  <si>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</si>
  <si>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</si>
  <si>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</si>
  <si>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</si>
  <si>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</si>
  <si>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</si>
  <si>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</si>
  <si>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</si>
  <si>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</si>
  <si>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</si>
  <si>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</si>
  <si>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</si>
  <si>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</si>
  <si>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</si>
  <si>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</si>
  <si>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</si>
  <si>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</si>
  <si>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</si>
  <si>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</si>
  <si>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</si>
  <si>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</si>
  <si>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</si>
  <si>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</si>
  <si>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</si>
  <si>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</si>
  <si>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</si>
  <si>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</si>
  <si>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 xml:space="preserve">Rekonstrukce střechy tělocvičny </t>
  </si>
  <si>
    <t>STA</t>
  </si>
  <si>
    <t>1</t>
  </si>
  <si>
    <t>{1f9defd6-e77b-4bd5-af00-9fdd8e2d8586}</t>
  </si>
  <si>
    <t>2</t>
  </si>
  <si>
    <t>002</t>
  </si>
  <si>
    <t xml:space="preserve">Hromosvod </t>
  </si>
  <si>
    <t>{6d604b3c-456d-49a8-bbc7-1864dd15351d}</t>
  </si>
  <si>
    <t>003</t>
  </si>
  <si>
    <t xml:space="preserve">Ostatní a vedlejší náklady </t>
  </si>
  <si>
    <t>{c8692152-b1b3-411d-8283-0cfb1fbed814}</t>
  </si>
  <si>
    <t>004</t>
  </si>
  <si>
    <t xml:space="preserve">Akustický podhled </t>
  </si>
  <si>
    <t>{2f78192f-8f53-4b87-8903-8f039e519d6f}</t>
  </si>
  <si>
    <t>KRYCÍ LIST SOUPISU PRACÍ</t>
  </si>
  <si>
    <t>Objekt:</t>
  </si>
  <si>
    <t xml:space="preserve">001 - Rekonstrukce střechy tělocvičny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</si>
  <si>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</si>
  <si>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</si>
  <si>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</si>
  <si>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</si>
  <si>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</si>
  <si>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</si>
  <si>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povrchu, podlahy, osazení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</si>
  <si>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</si>
  <si>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</si>
  <si>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</si>
  <si>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</si>
  <si>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</si>
  <si>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</si>
  <si>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</si>
  <si>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764 - Konstrukce klempířské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</si>
  <si>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</si>
  <si>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</si>
  <si>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</si>
  <si>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</si>
  <si>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</si>
  <si>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</si>
  <si>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</si>
  <si>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</si>
  <si>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</si>
  <si>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</si>
  <si>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</si>
  <si>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</si>
  <si>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</si>
  <si>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</si>
  <si>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</si>
  <si>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</si>
  <si>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</si>
  <si>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</si>
  <si>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povrchu, podlahy, osazení</t>
  </si>
  <si>
    <t>K</t>
  </si>
  <si>
    <t>R-6223352</t>
  </si>
  <si>
    <t>Vyspravení, vyrovnání podkladu vápenocemetovou omítkou tl. do 50 mm, vč. oklepání nesoudržných částí omítky a doplnění novou jádrovou omítkou, vč. dodávky materiálu</t>
  </si>
  <si>
    <t>m2</t>
  </si>
  <si>
    <t>4</t>
  </si>
  <si>
    <t>-206452245</t>
  </si>
  <si>
    <t>VV</t>
  </si>
  <si>
    <t>"zateplení obvodového pláště - pod plechovou fasádu" 28*1,1+28*0,7*2+15,8*1,1*2</t>
  </si>
  <si>
    <t>"nadpraží"28*0,4</t>
  </si>
  <si>
    <t>Součet</t>
  </si>
  <si>
    <t>R-6325060</t>
  </si>
  <si>
    <t xml:space="preserve">Očištění a vyspravení stávající stropní desky </t>
  </si>
  <si>
    <t>-901032175</t>
  </si>
  <si>
    <t>"viz. skladba nového stavu"27,3*15,8</t>
  </si>
  <si>
    <t>9</t>
  </si>
  <si>
    <t>Ostatní konstrukce a práce, bourání</t>
  </si>
  <si>
    <t>3</t>
  </si>
  <si>
    <t>941321111</t>
  </si>
  <si>
    <t>Montáž lešení řadového modulového těžkého zatížení do 300 kg/m2 š do 1,2 m v do 10 m</t>
  </si>
  <si>
    <t>CS ÚRS 2021 01</t>
  </si>
  <si>
    <t>-1615895054</t>
  </si>
  <si>
    <t>29,7*9,8+17*9,8*2+29,7*6,4</t>
  </si>
  <si>
    <t>941321211</t>
  </si>
  <si>
    <t>Příplatek k lešení řadovému modulovému těžkému š 1,2 m v do 25 m za první a ZKD den použití</t>
  </si>
  <si>
    <t>-1665704815</t>
  </si>
  <si>
    <t>"nájem na 60 dnů"814,34*60</t>
  </si>
  <si>
    <t>5</t>
  </si>
  <si>
    <t>941321811</t>
  </si>
  <si>
    <t>Demontáž lešení řadového modulového těžkého zatížení do 300 kg/m2 š do 1,2 m v do 10 m</t>
  </si>
  <si>
    <t>882441271</t>
  </si>
  <si>
    <t>944511111</t>
  </si>
  <si>
    <t>Montáž ochranné sítě z textilie z umělých vláken</t>
  </si>
  <si>
    <t>-759115868</t>
  </si>
  <si>
    <t>7</t>
  </si>
  <si>
    <t>944511211</t>
  </si>
  <si>
    <t>Příplatek k ochranné síti za první a ZKD den použití</t>
  </si>
  <si>
    <t>-1365384406</t>
  </si>
  <si>
    <t>8</t>
  </si>
  <si>
    <t>944511811</t>
  </si>
  <si>
    <t>Demontáž ochranné sítě z textilie z umělých vláken</t>
  </si>
  <si>
    <t>-2136490748</t>
  </si>
  <si>
    <t>965045113</t>
  </si>
  <si>
    <t>Bourání potěrů cementových nebo pískocementových tl do 50 mm pl přes 4 m2</t>
  </si>
  <si>
    <t>1543106109</t>
  </si>
  <si>
    <t>"viz. výkresy bouracích prací - stávající skladba střechy"27,3*15,8</t>
  </si>
  <si>
    <t>10</t>
  </si>
  <si>
    <t>R-9415020</t>
  </si>
  <si>
    <t xml:space="preserve">Příplatek za lešení na stávající střeše  (zajištění střechy proti poškození , posouzení st. střechy, apod.)</t>
  </si>
  <si>
    <t>soubor</t>
  </si>
  <si>
    <t>-556910902</t>
  </si>
  <si>
    <t>11</t>
  </si>
  <si>
    <t>R-9650230</t>
  </si>
  <si>
    <t xml:space="preserve">Příplatek za postupnou ruční demontáž stávající skladby střechy </t>
  </si>
  <si>
    <t>415106059</t>
  </si>
  <si>
    <t>997</t>
  </si>
  <si>
    <t>Přesun sutě</t>
  </si>
  <si>
    <t>12</t>
  </si>
  <si>
    <t>997013112</t>
  </si>
  <si>
    <t>Vnitrostaveništní doprava suti a vybouraných hmot pro budovy v do 9 m s použitím mechanizace</t>
  </si>
  <si>
    <t>t</t>
  </si>
  <si>
    <t>681173950</t>
  </si>
  <si>
    <t>13</t>
  </si>
  <si>
    <t>997013501</t>
  </si>
  <si>
    <t>Odvoz suti a vybouraných hmot na skládku nebo meziskládku do 1 km se složením</t>
  </si>
  <si>
    <t>-1695744745</t>
  </si>
  <si>
    <t>14</t>
  </si>
  <si>
    <t>997013509</t>
  </si>
  <si>
    <t>Příplatek k odvozu suti a vybouraných hmot na skládku ZKD 1 km přes 1 km</t>
  </si>
  <si>
    <t>102553745</t>
  </si>
  <si>
    <t>64,928*14 'Přepočtené koeficientem množství</t>
  </si>
  <si>
    <t>997013602</t>
  </si>
  <si>
    <t>Poplatek za uložení na skládce (skládkovné) stavebního odpadu železobetonového kód odpadu 17 01 01</t>
  </si>
  <si>
    <t>-1422754273</t>
  </si>
  <si>
    <t>16</t>
  </si>
  <si>
    <t>997013814</t>
  </si>
  <si>
    <t>Poplatek za uložení na skládce (skládkovné) stavebního odpadu izolací kód odpadu 17 06 04</t>
  </si>
  <si>
    <t>1455263556</t>
  </si>
  <si>
    <t>998</t>
  </si>
  <si>
    <t>Přesun hmot</t>
  </si>
  <si>
    <t>17</t>
  </si>
  <si>
    <t>998011002</t>
  </si>
  <si>
    <t>Přesun hmot pro budovy zděné v do 12 m</t>
  </si>
  <si>
    <t>-616051230</t>
  </si>
  <si>
    <t>PSV</t>
  </si>
  <si>
    <t>Práce a dodávky PSV</t>
  </si>
  <si>
    <t>712</t>
  </si>
  <si>
    <t>Povlakové krytiny</t>
  </si>
  <si>
    <t>18</t>
  </si>
  <si>
    <t>712300833</t>
  </si>
  <si>
    <t>Odstranění povlakové krytiny střech do 10° třívrstvé</t>
  </si>
  <si>
    <t>1360686511</t>
  </si>
  <si>
    <t xml:space="preserve">"viz. výkresy bouracích prací  - stávající skladba"27,3*15,8</t>
  </si>
  <si>
    <t>19</t>
  </si>
  <si>
    <t>712300834</t>
  </si>
  <si>
    <t>Příplatek k odstranění povlakové krytiny střech do 10° ZKD vrstvu</t>
  </si>
  <si>
    <t>-1802901531</t>
  </si>
  <si>
    <t>"viz. výkresy bouracích prací - stávající skladba"27,3*15,8*7</t>
  </si>
  <si>
    <t>20</t>
  </si>
  <si>
    <t>712321132</t>
  </si>
  <si>
    <t>Provedení povlakové krytiny střech do 10° za horka nátěrem asfaltovým</t>
  </si>
  <si>
    <t>-900105527</t>
  </si>
  <si>
    <t>"viz. skladba S2"27,3*15,8+84,4*0,5</t>
  </si>
  <si>
    <t>M</t>
  </si>
  <si>
    <t>11163150</t>
  </si>
  <si>
    <t>lak penetrační asfaltový</t>
  </si>
  <si>
    <t>32</t>
  </si>
  <si>
    <t>1395695610</t>
  </si>
  <si>
    <t>473,54*0,00158 'Přepočtené koeficientem množství</t>
  </si>
  <si>
    <t>22</t>
  </si>
  <si>
    <t>712341559</t>
  </si>
  <si>
    <t>Provedení povlakové krytiny střech do 10° pásy NAIP přitavením v plné ploše</t>
  </si>
  <si>
    <t>-1028139830</t>
  </si>
  <si>
    <t>23</t>
  </si>
  <si>
    <t>62832134</t>
  </si>
  <si>
    <t xml:space="preserve">pás asfaltový natavitelný oxidovaný tl 4,0mm </t>
  </si>
  <si>
    <t>381885921</t>
  </si>
  <si>
    <t>473,54*1,1655 'Přepočtené koeficientem množství</t>
  </si>
  <si>
    <t>24</t>
  </si>
  <si>
    <t>998712202</t>
  </si>
  <si>
    <t>Přesun hmot procentní pro krytiny povlakové v objektech v do 12 m</t>
  </si>
  <si>
    <t>%</t>
  </si>
  <si>
    <t>1198559351</t>
  </si>
  <si>
    <t>25</t>
  </si>
  <si>
    <t>R-7125060</t>
  </si>
  <si>
    <t xml:space="preserve">D+M EPDM fólie, vč. lepení a dodávky lepidla, vč. všech sytémových příslušenství a doplňků </t>
  </si>
  <si>
    <t>-405661296</t>
  </si>
  <si>
    <t>"viz. skladba S1"27,3*15,8</t>
  </si>
  <si>
    <t>713</t>
  </si>
  <si>
    <t>Izolace tepelné</t>
  </si>
  <si>
    <t>26</t>
  </si>
  <si>
    <t>713111111</t>
  </si>
  <si>
    <t>Montáž izolace tepelné vrchem stropů volně kladenými rohožemi, pásy, dílci, deskami</t>
  </si>
  <si>
    <t>1880455017</t>
  </si>
  <si>
    <t>"viz. skladba nového stavu"27,3*15,8*2</t>
  </si>
  <si>
    <t>27</t>
  </si>
  <si>
    <t>R-631522</t>
  </si>
  <si>
    <t xml:space="preserve">TEPELNÁ IZOLACE MINERÁLNÍ VATA  tl. 140 mm, OBJEMOVÁ HMOTNOST max. 30 Kg/m2</t>
  </si>
  <si>
    <t>-476699323</t>
  </si>
  <si>
    <t>431,34*1,1 'Přepočtené koeficientem množství</t>
  </si>
  <si>
    <t>28</t>
  </si>
  <si>
    <t>R-631523</t>
  </si>
  <si>
    <t xml:space="preserve">TEPELNÁ IZOLACE MINERÁLNÍ VATA  tl. 160 mm, OBJEMOVÁ HMOTNOST max. 30 Kg/m2</t>
  </si>
  <si>
    <t>-673812165</t>
  </si>
  <si>
    <t>29</t>
  </si>
  <si>
    <t>713131143</t>
  </si>
  <si>
    <t>Montáž izolace tepelné stěn a základů lepením celoplošně v kombinaci s mechanickým kotvením rohoží, pásů, dílců, desek</t>
  </si>
  <si>
    <t>653704072</t>
  </si>
  <si>
    <t>30</t>
  </si>
  <si>
    <t>63148164</t>
  </si>
  <si>
    <t>deska tepelně izolační minerální tl 160mm</t>
  </si>
  <si>
    <t>-1709269742</t>
  </si>
  <si>
    <t>104,76*1,1 'Přepočtené koeficientem množství</t>
  </si>
  <si>
    <t>31</t>
  </si>
  <si>
    <t>63148163</t>
  </si>
  <si>
    <t xml:space="preserve">deska tepelně izolační minerální  tl 140mm</t>
  </si>
  <si>
    <t>-1947356687</t>
  </si>
  <si>
    <t>"zateplení obvodového pláště - pod plechovou fasádu" 28*0,7*1,1</t>
  </si>
  <si>
    <t>63148201</t>
  </si>
  <si>
    <t xml:space="preserve">deska tepelně izolační minerální  tl 30mm</t>
  </si>
  <si>
    <t>-1427013844</t>
  </si>
  <si>
    <t>"nadpraží"28*0,4*1,1</t>
  </si>
  <si>
    <t>33</t>
  </si>
  <si>
    <t>713140821</t>
  </si>
  <si>
    <t>Odstranění tepelné izolace střech nadstřešní volně kladené z polystyrenu suchého tl do 100 mm</t>
  </si>
  <si>
    <t>-538080894</t>
  </si>
  <si>
    <t xml:space="preserve">"viz. výkresy bouracích prací  - stávající skladba"27,3*15,8*2</t>
  </si>
  <si>
    <t>34</t>
  </si>
  <si>
    <t>998713202</t>
  </si>
  <si>
    <t>Přesun hmot procentní pro izolace tepelné v objektech v do 12 m</t>
  </si>
  <si>
    <t>-2043598676</t>
  </si>
  <si>
    <t>35</t>
  </si>
  <si>
    <t>R-7132030</t>
  </si>
  <si>
    <t>D+M kontaktní difuzni folie (lepené spoje)</t>
  </si>
  <si>
    <t>-1510428911</t>
  </si>
  <si>
    <t>762</t>
  </si>
  <si>
    <t>Konstrukce tesařské</t>
  </si>
  <si>
    <t>36</t>
  </si>
  <si>
    <t>762341047</t>
  </si>
  <si>
    <t>Bednění střech rovných z desek OSB tl 25 mm na pero a drážku šroubovaných na rošt</t>
  </si>
  <si>
    <t>-182108915</t>
  </si>
  <si>
    <t>P</t>
  </si>
  <si>
    <t xml:space="preserve">Poznámka k položce:_x000d_
vč. kotvení a dodávky kotevních prvků, kotveno k vaznicím </t>
  </si>
  <si>
    <t>37</t>
  </si>
  <si>
    <t>762395000</t>
  </si>
  <si>
    <t>Spojovací prostředky krovů, bednění, laťování, nadstřešních konstrukcí</t>
  </si>
  <si>
    <t>m3</t>
  </si>
  <si>
    <t>-1919452489</t>
  </si>
  <si>
    <t>431,34*0,025</t>
  </si>
  <si>
    <t>38</t>
  </si>
  <si>
    <t>998762202</t>
  </si>
  <si>
    <t>Přesun hmot procentní pro kce tesařské v objektech v do 12 m</t>
  </si>
  <si>
    <t>412133375</t>
  </si>
  <si>
    <t>39</t>
  </si>
  <si>
    <t>R-7623000</t>
  </si>
  <si>
    <t>D+M vazníkové konstrukce střechy</t>
  </si>
  <si>
    <t>-580774489</t>
  </si>
  <si>
    <t xml:space="preserve">Poznámka k položce:_x000d_
Položka obsahuje : _x000d_
_x000d_
Dodávka + montáž dřevěných vazníků, ztužidel, vaznic 100/160, zavětrování_x000d_
80/100 a 100/100, doprava, kotevní a spojovací materiál, impregnace přípravkem_x000d_
bochemit, dílenská PD vč. potvrzení autorizovaným statikem_x000d_
_x000d_
Jeřáb, přesun hmot </t>
  </si>
  <si>
    <t>40</t>
  </si>
  <si>
    <t>R-7625030</t>
  </si>
  <si>
    <t xml:space="preserve">D+ M revizní lávky </t>
  </si>
  <si>
    <t>-1354392856</t>
  </si>
  <si>
    <t xml:space="preserve">Poznámka k položce:_x000d_
Položka obsahuje : _x000d_
_x000d_
- D+ M dřevěných hranolů vč. impregnace _x000d_
- D+ M OSB desek tl. 18 mm _x000d_
- kotvení, dodávku všech kotevních a spojovacích prvků _x000d_
_x000d_
</t>
  </si>
  <si>
    <t>"revizní lávka"18,1</t>
  </si>
  <si>
    <t>764</t>
  </si>
  <si>
    <t>Konstrukce klempířské</t>
  </si>
  <si>
    <t>41</t>
  </si>
  <si>
    <t>764002811</t>
  </si>
  <si>
    <t>Demontáž okapového plechu do suti v krytině povlakové</t>
  </si>
  <si>
    <t>m</t>
  </si>
  <si>
    <t>-57285542</t>
  </si>
  <si>
    <t>"viz. výkresy bouracích prací "27,3</t>
  </si>
  <si>
    <t>42</t>
  </si>
  <si>
    <t>764002841</t>
  </si>
  <si>
    <t>Demontáž oplechování horních ploch zdí a nadezdívek do suti</t>
  </si>
  <si>
    <t>555403794</t>
  </si>
  <si>
    <t>"viz. výkresy bouracích prací"27,3*2+15,8*2</t>
  </si>
  <si>
    <t>43</t>
  </si>
  <si>
    <t>764002861</t>
  </si>
  <si>
    <t>Demontáž oplechování říms a ozdobných prvků do suti</t>
  </si>
  <si>
    <t>250977351</t>
  </si>
  <si>
    <t>"viz. výkresy bouracích prací - římsa pod žlabem"27,3</t>
  </si>
  <si>
    <t>44</t>
  </si>
  <si>
    <t>764004801</t>
  </si>
  <si>
    <t>Demontáž podokapního žlabu do suti</t>
  </si>
  <si>
    <t>1752798672</t>
  </si>
  <si>
    <t>"viz. výkresy bouracích prací"27,3</t>
  </si>
  <si>
    <t>45</t>
  </si>
  <si>
    <t>764004861</t>
  </si>
  <si>
    <t>Demontáž svodu do suti</t>
  </si>
  <si>
    <t>-130676684</t>
  </si>
  <si>
    <t>"viz. výkresy bouracích prací"7*2</t>
  </si>
  <si>
    <t>46</t>
  </si>
  <si>
    <t>764511602</t>
  </si>
  <si>
    <t>Žlab podokapní půlkruhový z Pz s povrchovou úpravou rš 330 mm</t>
  </si>
  <si>
    <t>-469607843</t>
  </si>
  <si>
    <t>"viz. výpis kl. prvků - K01"28</t>
  </si>
  <si>
    <t>47</t>
  </si>
  <si>
    <t>764518622</t>
  </si>
  <si>
    <t>Svody kruhové včetně objímek, kolen, odskoků z Pz s povrchovou úpravou průměru 100 mm</t>
  </si>
  <si>
    <t>1612851569</t>
  </si>
  <si>
    <t>"viz. výpis kl. prvků "11</t>
  </si>
  <si>
    <t>48</t>
  </si>
  <si>
    <t>998764202</t>
  </si>
  <si>
    <t>Přesun hmot procentní pro konstrukce klempířské v objektech v do 12 m</t>
  </si>
  <si>
    <t>-631207317</t>
  </si>
  <si>
    <t>49</t>
  </si>
  <si>
    <t>R-7645020</t>
  </si>
  <si>
    <t xml:space="preserve">D+M OKAPNIČKA U STŘEŠNÍHO ŽLABU, POPLASTOVANÝ PLECH, vč. kotvení a dodávky kotevních prvků </t>
  </si>
  <si>
    <t>470607327</t>
  </si>
  <si>
    <t>50</t>
  </si>
  <si>
    <t>R-7645021</t>
  </si>
  <si>
    <t xml:space="preserve">D+M OPLECHOVÁNÍ ZÁVĚTRNOU LIŠTOU, POPLASTOVANÝ PLECH, vč. kotvení a dodávky kotevních prvků </t>
  </si>
  <si>
    <t>-1387261984</t>
  </si>
  <si>
    <t>767</t>
  </si>
  <si>
    <t>Konstrukce zámečnické</t>
  </si>
  <si>
    <t>51</t>
  </si>
  <si>
    <t>998767202</t>
  </si>
  <si>
    <t>Přesun hmot procentní pro zámečnické konstrukce v objektech v do 12 m</t>
  </si>
  <si>
    <t>-1807043447</t>
  </si>
  <si>
    <t>52</t>
  </si>
  <si>
    <t>R-7672024</t>
  </si>
  <si>
    <t xml:space="preserve">D+M záchytného systému  - viz. Z24,25</t>
  </si>
  <si>
    <t>-823788362</t>
  </si>
  <si>
    <t xml:space="preserve">Poznámka k položce:_x000d_
Položka obsahuje : _x000d_
_x000d_
Dodávku a montáž sloupků vč.základu (beton vč. kari síta, bednění, vč. kotvení a dodávky kotevních prvků _x000d_
Dodávku a montáž nerez lan _x000d_
_x000d_
Zpracování výrobní dokumentace před dodáním záchytného systému na střechu, tato mudí být schválena obejdnatelem a projektantem_x000d_
_x000d_
Dodávku a montáž veškerých systémových doplňků a příslušenství _x000d_
_x000d_
Revizi záchytného sstému vč. návodu k obsluze a užívání _x000d_
</t>
  </si>
  <si>
    <t>"viz. výpis zám. prvků- Z03"72,2</t>
  </si>
  <si>
    <t>53</t>
  </si>
  <si>
    <t>R-7675260</t>
  </si>
  <si>
    <t xml:space="preserve">D+M žebříku, vč. kotvení a dodávky kotevních prvků, vč. povrchové úpravy </t>
  </si>
  <si>
    <t>kus</t>
  </si>
  <si>
    <t>2134434830</t>
  </si>
  <si>
    <t>54</t>
  </si>
  <si>
    <t>R-7678050</t>
  </si>
  <si>
    <t xml:space="preserve">D+M kotevního sloupku KS1 , vč. kotevních desek, vč. všech spojovacích a kotevních prvků - viz. stavebně konstrukční řešení </t>
  </si>
  <si>
    <t>-1437776979</t>
  </si>
  <si>
    <t>Poznámka k položce:_x000d_
vč. souvisejících stavebních úprav</t>
  </si>
  <si>
    <t>55</t>
  </si>
  <si>
    <t>R-7678051</t>
  </si>
  <si>
    <t xml:space="preserve">D+M výlezového okna </t>
  </si>
  <si>
    <t>1554930662</t>
  </si>
  <si>
    <t>"viz. výpis zám. prvků "1</t>
  </si>
  <si>
    <t>56</t>
  </si>
  <si>
    <t>R-7678052</t>
  </si>
  <si>
    <t xml:space="preserve">D+M kotevního sloupku KS2 , vč. kotevních desek, vč. všech spojovacích a kotevních prvků - viz. stavebně konstrukční řešení </t>
  </si>
  <si>
    <t>1902533156</t>
  </si>
  <si>
    <t xml:space="preserve">Poznámka k položce:_x000d_
vč. souvisejících stavebních úprav  </t>
  </si>
  <si>
    <t>57</t>
  </si>
  <si>
    <t>R-7678053</t>
  </si>
  <si>
    <t xml:space="preserve">D+M kotevního sloupku KS3 , vč. kotevních desek, vč. všech spojovacích a kotevních prvků - viz. stavebně konstrukční řešení </t>
  </si>
  <si>
    <t>1391222254</t>
  </si>
  <si>
    <t>58</t>
  </si>
  <si>
    <t>R-7678058</t>
  </si>
  <si>
    <t>D+M plechové fasády vč. podkladního roštu</t>
  </si>
  <si>
    <t>-1403456934</t>
  </si>
  <si>
    <t xml:space="preserve">Poznámka k položce:_x000d_
Položk aobsahuje : _x000d_
_x000d_
D+ M plechové fasády _x000d_
D+M podkladního roštu _x000d_
Součástí položky je i doprava na stavbu, přesun hmot, veškeré oplechování , kotvení, dodávka kotevních a spojovacích pravků, veškeré systémové příslušenství a doplňky _x000d_
_x000d_
Součástí položky je i zpracování dílenské dokumentace, která bude před zadáním do výroby předložena projektantovi a objednateli k odsouhlasení. _x000d_
_x000d_
</t>
  </si>
  <si>
    <t xml:space="preserve">002 - Hromosvod </t>
  </si>
  <si>
    <t xml:space="preserve"> </t>
  </si>
  <si>
    <t xml:space="preserve">D1 - Elektromontáže </t>
  </si>
  <si>
    <t xml:space="preserve">D2 - zemní práce </t>
  </si>
  <si>
    <t xml:space="preserve">D3 - Materiály </t>
  </si>
  <si>
    <t>D4 - HZS</t>
  </si>
  <si>
    <t>D6 - HZS</t>
  </si>
  <si>
    <t>D1</t>
  </si>
  <si>
    <t xml:space="preserve">Elektromontáže </t>
  </si>
  <si>
    <t>Pol1</t>
  </si>
  <si>
    <t>uzem. v zemi FeZn do 120 mm2 vč.svorek;propoj.aj.</t>
  </si>
  <si>
    <t>Pol2</t>
  </si>
  <si>
    <t>uzem. v zemi FeZn R=8-10 mm vč.svorek;propoj.aj.</t>
  </si>
  <si>
    <t>Pol3</t>
  </si>
  <si>
    <t xml:space="preserve">svod. vodiče AlMgSi  (CUI) R=8mm + podpěry</t>
  </si>
  <si>
    <t>Pol4</t>
  </si>
  <si>
    <t>svorky hromosvodové do 2 šroubu SR 03</t>
  </si>
  <si>
    <t>ks</t>
  </si>
  <si>
    <t>Pol5</t>
  </si>
  <si>
    <t xml:space="preserve">svorky hromosvodové do 2 šroubu  SS</t>
  </si>
  <si>
    <t>Pol6</t>
  </si>
  <si>
    <t>svorky hromosv.nad 2 šrouby ( SZ )</t>
  </si>
  <si>
    <t>Pol7</t>
  </si>
  <si>
    <t>svorky hromosv.nad 2 šrouby SK</t>
  </si>
  <si>
    <t>Pol8</t>
  </si>
  <si>
    <t>svorky hromosv.nad 2 šrouby SO</t>
  </si>
  <si>
    <t>Pol9</t>
  </si>
  <si>
    <t>ochranný úhelník nebo trubka s držáky do zdiva</t>
  </si>
  <si>
    <t>Pol10</t>
  </si>
  <si>
    <t>označení svodu štítky smalt.;umělá hmota</t>
  </si>
  <si>
    <t>D2</t>
  </si>
  <si>
    <t xml:space="preserve">zemní práce </t>
  </si>
  <si>
    <t>Pol11</t>
  </si>
  <si>
    <t>kabel.rýha 20-35cm šíř. 70cm hloub. zem.tř.3</t>
  </si>
  <si>
    <t>Pol12</t>
  </si>
  <si>
    <t>fólie výstražná z PVC šířky 33cm</t>
  </si>
  <si>
    <t>Pol13</t>
  </si>
  <si>
    <t>ruč.zához.kab.rýhy 20-35cm šíř.70cm hl.zem.tř.3</t>
  </si>
  <si>
    <t>Pol14</t>
  </si>
  <si>
    <t>provizorní úprava terénu zem.tř.3</t>
  </si>
  <si>
    <t>D3</t>
  </si>
  <si>
    <t xml:space="preserve">Materiály </t>
  </si>
  <si>
    <t>Pol15</t>
  </si>
  <si>
    <t>označovací štítek</t>
  </si>
  <si>
    <t>Pol16</t>
  </si>
  <si>
    <t>ZEM.DRAT FEZN 10 MM (0.62 kg/m)</t>
  </si>
  <si>
    <t>Kg</t>
  </si>
  <si>
    <t>Pol17</t>
  </si>
  <si>
    <t xml:space="preserve">ZEM.DOT UNI  -DRZAK OCHR.TYCE,JÍMAČE</t>
  </si>
  <si>
    <t>Ks</t>
  </si>
  <si>
    <t>Pol18</t>
  </si>
  <si>
    <t>ZEM.SVORKA SK</t>
  </si>
  <si>
    <t>Pol19</t>
  </si>
  <si>
    <t>ZEM.PODPERA PV 32</t>
  </si>
  <si>
    <t>Pol20</t>
  </si>
  <si>
    <t>ZEM.SVORKA SZ</t>
  </si>
  <si>
    <t>Pol21</t>
  </si>
  <si>
    <t>ZEM.SVORKA SS</t>
  </si>
  <si>
    <t>Pol22</t>
  </si>
  <si>
    <t>ZEM.SVORKA SO VELKA</t>
  </si>
  <si>
    <t>Pol23</t>
  </si>
  <si>
    <t>ZEM.SVORKA SR 02 pas.+pas.</t>
  </si>
  <si>
    <t>Pol24</t>
  </si>
  <si>
    <t>ZEM.SVORKA SR 03 pas.+kul.</t>
  </si>
  <si>
    <t>Pol25</t>
  </si>
  <si>
    <t>ZEM.PASEK FEZN 30/4</t>
  </si>
  <si>
    <t>Pol26</t>
  </si>
  <si>
    <t>FOLIE PLNA-BLESK 33cm</t>
  </si>
  <si>
    <t>Pol27</t>
  </si>
  <si>
    <t>ZEM.PODPERA PV 21 BET.PLAST SROUB</t>
  </si>
  <si>
    <t>KS</t>
  </si>
  <si>
    <t>Pol28</t>
  </si>
  <si>
    <t>ZEM.OCHR. TRUBKA OT 1,8M</t>
  </si>
  <si>
    <t>60</t>
  </si>
  <si>
    <t>Pol29</t>
  </si>
  <si>
    <t xml:space="preserve">ZEM.PODPERA PV  3 P 55 ZAMEK</t>
  </si>
  <si>
    <t>62</t>
  </si>
  <si>
    <t>Pol30</t>
  </si>
  <si>
    <t xml:space="preserve">ZEM.V  DRAT AlMgSi 8mm</t>
  </si>
  <si>
    <t>KG</t>
  </si>
  <si>
    <t>64</t>
  </si>
  <si>
    <t>66</t>
  </si>
  <si>
    <t>68</t>
  </si>
  <si>
    <t>Pol31</t>
  </si>
  <si>
    <t>SMRST.TRUBICE TLS 19/6</t>
  </si>
  <si>
    <t>70</t>
  </si>
  <si>
    <t>D4</t>
  </si>
  <si>
    <t>HZS</t>
  </si>
  <si>
    <t>Pol32</t>
  </si>
  <si>
    <t>Revize hromosvodu</t>
  </si>
  <si>
    <t>hod.</t>
  </si>
  <si>
    <t>72</t>
  </si>
  <si>
    <t>Pol33</t>
  </si>
  <si>
    <t>Demontáž hromosvodu</t>
  </si>
  <si>
    <t>74</t>
  </si>
  <si>
    <t>Pol34</t>
  </si>
  <si>
    <t>AUTO s plošinou do 10m</t>
  </si>
  <si>
    <t>76</t>
  </si>
  <si>
    <t>D6</t>
  </si>
  <si>
    <t>115</t>
  </si>
  <si>
    <t>Prořez materiálu 5% z ceny materiálu</t>
  </si>
  <si>
    <t>-1285033724</t>
  </si>
  <si>
    <t>98</t>
  </si>
  <si>
    <t xml:space="preserve">Podružný materiál </t>
  </si>
  <si>
    <t>284294346</t>
  </si>
  <si>
    <t>99</t>
  </si>
  <si>
    <t>Podíl přidružených výkonů</t>
  </si>
  <si>
    <t>-430157520</t>
  </si>
  <si>
    <t xml:space="preserve">003 - Ostatní a vedlejší náklady </t>
  </si>
  <si>
    <t>VRN - Vedlejší rozpočtové náklady</t>
  </si>
  <si>
    <t xml:space="preserve">    VRN9 - Ostatní náklady</t>
  </si>
  <si>
    <t>VRN1 - Průzkumné, geodetické a projektové práce</t>
  </si>
  <si>
    <t>VRN3 - Zařízení staveniště</t>
  </si>
  <si>
    <t>VRN4 - Inženýrská činnost</t>
  </si>
  <si>
    <t>VRN</t>
  </si>
  <si>
    <t>Vedlejší rozpočtové náklady</t>
  </si>
  <si>
    <t>VRN9</t>
  </si>
  <si>
    <t>Ostatní náklady</t>
  </si>
  <si>
    <t>091003000</t>
  </si>
  <si>
    <t xml:space="preserve">Náklady na zajištštění střechy proti zatečení (zaplachtování , zakrytí konstrukcí, apod. )vč. dodávky plachet </t>
  </si>
  <si>
    <t>1024</t>
  </si>
  <si>
    <t>-225900891</t>
  </si>
  <si>
    <t>VRN1</t>
  </si>
  <si>
    <t>Průzkumné, geodetické a projektové práce</t>
  </si>
  <si>
    <t>013254000</t>
  </si>
  <si>
    <t>Dokumentace skutečného provedení stavby</t>
  </si>
  <si>
    <t>CS ÚRS 2016 01</t>
  </si>
  <si>
    <t>1412675174</t>
  </si>
  <si>
    <t xml:space="preserve">Poznámka k položce:_x000d_
Dokumentace skutečného provedení v rozsahu dle platné vyhlášky na dokumentaci staveb v počtu dle SOD </t>
  </si>
  <si>
    <t>013254001</t>
  </si>
  <si>
    <t xml:space="preserve">Výrobní a dílenská dokumentace </t>
  </si>
  <si>
    <t>1482385723</t>
  </si>
  <si>
    <t xml:space="preserve">Poznámka k položce:_x000d_
_x000d_
_x000d_
_x000d_
_x000d_
_x000d_
_x000d_
_x000d_
</t>
  </si>
  <si>
    <t>013254101</t>
  </si>
  <si>
    <t xml:space="preserve">Monitoring v průběhu výstavby </t>
  </si>
  <si>
    <t>253558191</t>
  </si>
  <si>
    <t xml:space="preserve">Poznámka k položce:_x000d_
Fotografie nebo videozáznamy zakrývaných konstrukcí a jiných skutečností rozhodných např. pro vícepráce a méněpráce_x000d_
</t>
  </si>
  <si>
    <t>R-99001</t>
  </si>
  <si>
    <t xml:space="preserve">Zpracování technologických postupů proádění prací na jednotlivé činnosti </t>
  </si>
  <si>
    <t>720702896</t>
  </si>
  <si>
    <t>R-990010</t>
  </si>
  <si>
    <t xml:space="preserve">Vytýčení  a ochrana stávajících   inženýrských sítí </t>
  </si>
  <si>
    <t>670375954</t>
  </si>
  <si>
    <t>Poznámka k položce:_x000d_
Ochrana stávajících inženýrských sítí na staveništi, _x000d_
náklady na přezoumání podkladu objednatele o stavu inženýrských sítí probíhajících staveništěm nebo dotčenými stavbou i mimo území staveniště._x000d_
Vytýčení jejich skutečné trasy dle podmínek správců sítí v dokladové části. _x000d_
Zajištění aktualizace vyjádření správců sítí v případě ukončení platnosti vyjádření._x000d_
Zajištění a zabezpečení stávajících inženýrských sítí a přípojke při výkopových a bouracích pracích.</t>
  </si>
  <si>
    <t>VRN3</t>
  </si>
  <si>
    <t>Zařízení staveniště</t>
  </si>
  <si>
    <t>032103000</t>
  </si>
  <si>
    <t xml:space="preserve">Zařízení staveniště - zřízení, provoz, odstranění </t>
  </si>
  <si>
    <t>-449238490</t>
  </si>
  <si>
    <t xml:space="preserve">Poznámka k položce:_x000d_
Náklady na vybudování a zajištění zařízení staveniště a jeho provoz, údržbu a likvidaci v souladu s platnými právními předpisy, včetně případného zajištění ohlášení dle zákona č. 183/2006 Sb., o územním plánování a stavebním řádu (stavební zákon), ve znění pozdějších předpisů; zřízení staveništních přípojek energií (vody a energie), jejich měření, provoz, údržba, úhrada a likvidace; zajištění případného zimního opatření; náklady na úpravu povrchů po odstranění zařízení staveniště a úklid ploch, na kterých bylo zařízení staveniště provozováno; dodávka, skladování, správa, zabudování a montáž veškerých dílů a materiálů a zařízení týkající se veřejné zakázky; zajištění staveniště proti přístupu nepovolaných osob, zabezpečení staveniště. Náklady na vybavení objektů zařízení staveniště a odstranění objektů zařízení staveniště včetně odvozu. Náklady na střežení, vhodné zabezpečení staveniště._x000d_
Zajištění bezpečného příjezdu a přístupu na staveniště vč. dopravního zmnačení a potřebných souhlasů a rozhodnutí s vybudováním zařízení staveniště, náklady na připojení staveniště na energie vč. zajištění měření odběru energiií, vytýčení obvodu staveniště, oplocení a zabezpečení prostoru staveniště proti neoprávněnému vstupu _x000d_
_x000d_
Položka obsahuje i zřízení příjezdu ke stavbě, zřízení zpevněné a manipulační plochy např. pro jeřáb nebo jinou techniku. _x000d_
</t>
  </si>
  <si>
    <t>VRN4</t>
  </si>
  <si>
    <t>Inženýrská činnost</t>
  </si>
  <si>
    <t>043103000</t>
  </si>
  <si>
    <t xml:space="preserve">Náklady na provedení zkoušek, revizí a měření </t>
  </si>
  <si>
    <t>-1634990173</t>
  </si>
  <si>
    <t xml:space="preserve">Poznámka k položce:_x000d_
Náklady na provedení zkoušek, revizí a měření, které jsou vyžadovány v  technických normách a dalších předpisech ve vztahu k prováděným pracím, dodávkám a službám a jejichž počet a druh by měl být specifikovaný v dokumentu KZP vyhotoveným zhotovitelem._x000d_
Pokud nejsou uvedeny v jednotlivých profesích_x000d_
</t>
  </si>
  <si>
    <t xml:space="preserve">004 - Akustický podhled </t>
  </si>
  <si>
    <t xml:space="preserve">    763 - Konstrukce suché výstavby</t>
  </si>
  <si>
    <t xml:space="preserve">    783 - Dokončovací práce - nátěry</t>
  </si>
  <si>
    <t xml:space="preserve">    784 - Dokončovací práce - malby a tapety</t>
  </si>
  <si>
    <t>946113118</t>
  </si>
  <si>
    <t>Montáž pojízdných věží trubkových/dílcových o ploše přes 5 m2 v do 8,6 m</t>
  </si>
  <si>
    <t>828109672</t>
  </si>
  <si>
    <t>946113218</t>
  </si>
  <si>
    <t>Příplatek k pojízdným věžím o ploše přes 5 m2 v do 8,6 m za první a ZKD den použití</t>
  </si>
  <si>
    <t>264928849</t>
  </si>
  <si>
    <t>946113818</t>
  </si>
  <si>
    <t>Demontáž pojízdných věží trubkových/dílcových o ploše přes 5 m2 v do 8,6 m</t>
  </si>
  <si>
    <t>-2053817320</t>
  </si>
  <si>
    <t>R-9150000</t>
  </si>
  <si>
    <t xml:space="preserve">Zakrytí a zajištění stávající podlahy proti poškození a znečištění - vč. dodávky materiálu </t>
  </si>
  <si>
    <t>-497872724</t>
  </si>
  <si>
    <t>763</t>
  </si>
  <si>
    <t>Konstrukce suché výstavby</t>
  </si>
  <si>
    <t>998763202</t>
  </si>
  <si>
    <t>Přesun hmot procentní pro dřevostavby v objektech v do 24 m</t>
  </si>
  <si>
    <t>-747907208</t>
  </si>
  <si>
    <t>R-7635020</t>
  </si>
  <si>
    <t>D+M akustického podhledu vč. podkladního roštu</t>
  </si>
  <si>
    <t>-1485660304</t>
  </si>
  <si>
    <t xml:space="preserve">Poznámka k položce:_x000d_
před objednáním materiálu a zahájením prací bude zpracována akustická studie dle konkrétního dodavatele podhledu, tato studie bude předložena projektantovi k odsouhlasení,   akustický podhled musí splňovat požadavky ČSN 730527_x000d_
_x000d_
Po realizaci musí zhotovitel zajistit měření doby dozvuku pro ověření splnění normových_x000d_
požadavků a předat protokol o měření doby dozvuku s kladným výsledkem</t>
  </si>
  <si>
    <t>14,4*2,4*9</t>
  </si>
  <si>
    <t>783</t>
  </si>
  <si>
    <t>Dokončovací práce - nátěry</t>
  </si>
  <si>
    <t>R-7830010</t>
  </si>
  <si>
    <t xml:space="preserve">Očištění, obroušení, odrezivění, nový nátěr ocelových vazníků, vč. dodávky barvy </t>
  </si>
  <si>
    <t>523864915</t>
  </si>
  <si>
    <t>"stávající vazníky"185</t>
  </si>
  <si>
    <t>784</t>
  </si>
  <si>
    <t>Dokončovací práce - malby a tapety</t>
  </si>
  <si>
    <t>784181115</t>
  </si>
  <si>
    <t>Základní silikátová jednonásobná bezbarvá penetrace podkladu v místnostech výšky přes 5,00 m</t>
  </si>
  <si>
    <t>865677190</t>
  </si>
  <si>
    <t>"strop"431</t>
  </si>
  <si>
    <t>784221005</t>
  </si>
  <si>
    <t>Jednonásobné bílé malby ze směsí za sucha dobře otěruvzdorných v místnostech přes 5,00 m</t>
  </si>
  <si>
    <t>1647275009</t>
  </si>
  <si>
    <t>784221055</t>
  </si>
  <si>
    <t>Příplatek k cenám 1x maleb za sucha otěruvzdorných za barevnou malbu v odstínu sytém</t>
  </si>
  <si>
    <t>-385003199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</si>
</sst>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20211604001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střechy tělocvičny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Havířov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18. 4. 2021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SPŠ stavební Havíčřov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ATRIS s.r.o.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Barbora Kyšková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ROUND(SUM(AG95:AG98),2)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ROUND(SUM(AS95:AS98),2)</f>
        <v>0</v>
      </c>
      <c r="AT94" s="113">
        <f>ROUND(SUM(AV94:AW94),2)</f>
        <v>0</v>
      </c>
      <c r="AU94" s="114">
        <f>ROUND(SUM(AU95:AU98),5)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ROUND(SUM(AZ95:AZ98),2)</f>
        <v>0</v>
      </c>
      <c r="BA94" s="113">
        <f>ROUND(SUM(BA95:BA98),2)</f>
        <v>0</v>
      </c>
      <c r="BB94" s="113">
        <f>ROUND(SUM(BB95:BB98),2)</f>
        <v>0</v>
      </c>
      <c r="BC94" s="113">
        <f>ROUND(SUM(BC95:BC98),2)</f>
        <v>0</v>
      </c>
      <c r="BD94" s="115">
        <f>ROUND(SUM(BD95:BD98),2)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'001 - Rekonstrukce střech...'!J30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'001 - Rekonstrukce střech...'!P127</f>
        <v>0</v>
      </c>
      <c r="AV95" s="127">
        <f>'001 - Rekonstrukce střech...'!J33</f>
        <v>0</v>
      </c>
      <c r="AW95" s="127">
        <f>'001 - Rekonstrukce střech...'!J34</f>
        <v>0</v>
      </c>
      <c r="AX95" s="127">
        <f>'001 - Rekonstrukce střech...'!J35</f>
        <v>0</v>
      </c>
      <c r="AY95" s="127">
        <f>'001 - Rekonstrukce střech...'!J36</f>
        <v>0</v>
      </c>
      <c r="AZ95" s="127">
        <f>'001 - Rekonstrukce střech...'!F33</f>
        <v>0</v>
      </c>
      <c r="BA95" s="127">
        <f>'001 - Rekonstrukce střech...'!F34</f>
        <v>0</v>
      </c>
      <c r="BB95" s="127">
        <f>'001 - Rekonstrukce střech...'!F35</f>
        <v>0</v>
      </c>
      <c r="BC95" s="127">
        <f>'001 - Rekonstrukce střech...'!F36</f>
        <v>0</v>
      </c>
      <c r="BD95" s="129">
        <f>'001 - Rekonstrukce střech...'!F37</f>
        <v>0</v>
      </c>
      <c r="BE95" s="7"/>
      <c r="BT95" s="130" t="s">
        <v>84</v>
      </c>
      <c r="BV95" s="130" t="s">
        <v>78</v>
      </c>
      <c r="BW95" s="130" t="s">
        <v>85</v>
      </c>
      <c r="BX95" s="130" t="s">
        <v>5</v>
      </c>
      <c r="CL95" s="130" t="s">
        <v>1</v>
      </c>
      <c r="CM95" s="130" t="s">
        <v>86</v>
      </c>
    </row>
    <row r="96" s="7" customFormat="1" ht="16.5" customHeight="1">
      <c r="A96" s="118" t="s">
        <v>80</v>
      </c>
      <c r="B96" s="119"/>
      <c r="C96" s="120"/>
      <c r="D96" s="121" t="s">
        <v>87</v>
      </c>
      <c r="E96" s="121"/>
      <c r="F96" s="121"/>
      <c r="G96" s="121"/>
      <c r="H96" s="121"/>
      <c r="I96" s="122"/>
      <c r="J96" s="121" t="s">
        <v>88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'002 - Hromosvod 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83</v>
      </c>
      <c r="AR96" s="125"/>
      <c r="AS96" s="126">
        <v>0</v>
      </c>
      <c r="AT96" s="127">
        <f>ROUND(SUM(AV96:AW96),2)</f>
        <v>0</v>
      </c>
      <c r="AU96" s="128">
        <f>'002 - Hromosvod '!P121</f>
        <v>0</v>
      </c>
      <c r="AV96" s="127">
        <f>'002 - Hromosvod '!J33</f>
        <v>0</v>
      </c>
      <c r="AW96" s="127">
        <f>'002 - Hromosvod '!J34</f>
        <v>0</v>
      </c>
      <c r="AX96" s="127">
        <f>'002 - Hromosvod '!J35</f>
        <v>0</v>
      </c>
      <c r="AY96" s="127">
        <f>'002 - Hromosvod '!J36</f>
        <v>0</v>
      </c>
      <c r="AZ96" s="127">
        <f>'002 - Hromosvod '!F33</f>
        <v>0</v>
      </c>
      <c r="BA96" s="127">
        <f>'002 - Hromosvod '!F34</f>
        <v>0</v>
      </c>
      <c r="BB96" s="127">
        <f>'002 - Hromosvod '!F35</f>
        <v>0</v>
      </c>
      <c r="BC96" s="127">
        <f>'002 - Hromosvod '!F36</f>
        <v>0</v>
      </c>
      <c r="BD96" s="129">
        <f>'002 - Hromosvod '!F37</f>
        <v>0</v>
      </c>
      <c r="BE96" s="7"/>
      <c r="BT96" s="130" t="s">
        <v>84</v>
      </c>
      <c r="BV96" s="130" t="s">
        <v>78</v>
      </c>
      <c r="BW96" s="130" t="s">
        <v>89</v>
      </c>
      <c r="BX96" s="130" t="s">
        <v>5</v>
      </c>
      <c r="CL96" s="130" t="s">
        <v>1</v>
      </c>
      <c r="CM96" s="130" t="s">
        <v>86</v>
      </c>
    </row>
    <row r="97" s="7" customFormat="1" ht="16.5" customHeight="1">
      <c r="A97" s="118" t="s">
        <v>80</v>
      </c>
      <c r="B97" s="119"/>
      <c r="C97" s="120"/>
      <c r="D97" s="121" t="s">
        <v>90</v>
      </c>
      <c r="E97" s="121"/>
      <c r="F97" s="121"/>
      <c r="G97" s="121"/>
      <c r="H97" s="121"/>
      <c r="I97" s="122"/>
      <c r="J97" s="121" t="s">
        <v>91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'003 - Ostatní a vedlejší ...'!J30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83</v>
      </c>
      <c r="AR97" s="125"/>
      <c r="AS97" s="126">
        <v>0</v>
      </c>
      <c r="AT97" s="127">
        <f>ROUND(SUM(AV97:AW97),2)</f>
        <v>0</v>
      </c>
      <c r="AU97" s="128">
        <f>'003 - Ostatní a vedlejší ...'!P121</f>
        <v>0</v>
      </c>
      <c r="AV97" s="127">
        <f>'003 - Ostatní a vedlejší ...'!J33</f>
        <v>0</v>
      </c>
      <c r="AW97" s="127">
        <f>'003 - Ostatní a vedlejší ...'!J34</f>
        <v>0</v>
      </c>
      <c r="AX97" s="127">
        <f>'003 - Ostatní a vedlejší ...'!J35</f>
        <v>0</v>
      </c>
      <c r="AY97" s="127">
        <f>'003 - Ostatní a vedlejší ...'!J36</f>
        <v>0</v>
      </c>
      <c r="AZ97" s="127">
        <f>'003 - Ostatní a vedlejší ...'!F33</f>
        <v>0</v>
      </c>
      <c r="BA97" s="127">
        <f>'003 - Ostatní a vedlejší ...'!F34</f>
        <v>0</v>
      </c>
      <c r="BB97" s="127">
        <f>'003 - Ostatní a vedlejší ...'!F35</f>
        <v>0</v>
      </c>
      <c r="BC97" s="127">
        <f>'003 - Ostatní a vedlejší ...'!F36</f>
        <v>0</v>
      </c>
      <c r="BD97" s="129">
        <f>'003 - Ostatní a vedlejší ...'!F37</f>
        <v>0</v>
      </c>
      <c r="BE97" s="7"/>
      <c r="BT97" s="130" t="s">
        <v>84</v>
      </c>
      <c r="BV97" s="130" t="s">
        <v>78</v>
      </c>
      <c r="BW97" s="130" t="s">
        <v>92</v>
      </c>
      <c r="BX97" s="130" t="s">
        <v>5</v>
      </c>
      <c r="CL97" s="130" t="s">
        <v>1</v>
      </c>
      <c r="CM97" s="130" t="s">
        <v>86</v>
      </c>
    </row>
    <row r="98" s="7" customFormat="1" ht="16.5" customHeight="1">
      <c r="A98" s="118" t="s">
        <v>80</v>
      </c>
      <c r="B98" s="119"/>
      <c r="C98" s="120"/>
      <c r="D98" s="121" t="s">
        <v>93</v>
      </c>
      <c r="E98" s="121"/>
      <c r="F98" s="121"/>
      <c r="G98" s="121"/>
      <c r="H98" s="121"/>
      <c r="I98" s="122"/>
      <c r="J98" s="121" t="s">
        <v>94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'004 - Akustický podhled 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83</v>
      </c>
      <c r="AR98" s="125"/>
      <c r="AS98" s="131">
        <v>0</v>
      </c>
      <c r="AT98" s="132">
        <f>ROUND(SUM(AV98:AW98),2)</f>
        <v>0</v>
      </c>
      <c r="AU98" s="133">
        <f>'004 - Akustický podhled '!P122</f>
        <v>0</v>
      </c>
      <c r="AV98" s="132">
        <f>'004 - Akustický podhled '!J33</f>
        <v>0</v>
      </c>
      <c r="AW98" s="132">
        <f>'004 - Akustický podhled '!J34</f>
        <v>0</v>
      </c>
      <c r="AX98" s="132">
        <f>'004 - Akustický podhled '!J35</f>
        <v>0</v>
      </c>
      <c r="AY98" s="132">
        <f>'004 - Akustický podhled '!J36</f>
        <v>0</v>
      </c>
      <c r="AZ98" s="132">
        <f>'004 - Akustický podhled '!F33</f>
        <v>0</v>
      </c>
      <c r="BA98" s="132">
        <f>'004 - Akustický podhled '!F34</f>
        <v>0</v>
      </c>
      <c r="BB98" s="132">
        <f>'004 - Akustický podhled '!F35</f>
        <v>0</v>
      </c>
      <c r="BC98" s="132">
        <f>'004 - Akustický podhled '!F36</f>
        <v>0</v>
      </c>
      <c r="BD98" s="134">
        <f>'004 - Akustický podhled '!F37</f>
        <v>0</v>
      </c>
      <c r="BE98" s="7"/>
      <c r="BT98" s="130" t="s">
        <v>84</v>
      </c>
      <c r="BV98" s="130" t="s">
        <v>78</v>
      </c>
      <c r="BW98" s="130" t="s">
        <v>95</v>
      </c>
      <c r="BX98" s="130" t="s">
        <v>5</v>
      </c>
      <c r="CL98" s="130" t="s">
        <v>1</v>
      </c>
      <c r="CM98" s="130" t="s">
        <v>86</v>
      </c>
    </row>
    <row r="99" s="2" customFormat="1" ht="30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43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43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</sheetData>
  <sheetProtection sheet="1" formatColumns="0" formatRows="0" objects="1" scenarios="1" spinCount="100000" saltValue="scK5y5gVp0th/pwyv/ELeoCAGuMZp3rUJ4DKqTW2x4r/JS9wbovoPOsZpOLvD4ZZBuMquWiE+IHnEGMI0lXDHg==" hashValue="LvtZoRtYb8REziiXZZQ04v2B0rNIhZej3PdNL9bmY6qWwpitYXmBmTc4Di4NO3xDDpE8wVdoHRvyWEnyBdmI2Q==" algorithmName="SHA-512" password="CC35"/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01 - Rekonstrukce střech...'!C2" display="/"/>
    <hyperlink ref="A96" location="'002 - Hromosvod '!C2" display="/"/>
    <hyperlink ref="A97" location="'003 - Ostatní a vedlejší ...'!C2" display="/"/>
    <hyperlink ref="A98" location="'004 - Akustický podhled 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střechy tělocvičny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18. 4. 2021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ROUND((SUM(BE127:BE243)),  2)</f>
        <v>0</v>
      </c>
      <c r="G33" s="37"/>
      <c r="H33" s="37"/>
      <c r="I33" s="154">
        <v>0.20999999999999999</v>
      </c>
      <c r="J33" s="153">
        <f>ROUND(((SUM(BE127:BE243))*I33),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ROUND((SUM(BF127:BF243)),  2)</f>
        <v>0</v>
      </c>
      <c r="G34" s="37"/>
      <c r="H34" s="37"/>
      <c r="I34" s="154">
        <v>0.14999999999999999</v>
      </c>
      <c r="J34" s="153">
        <f>ROUND(((SUM(BF127:BF243))*I34),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ROUND((SUM(BG127:BG243)),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ROUND((SUM(BH127:BH243)),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ROUND((SUM(BI127:BI243)),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střechy tělocvičny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 xml:space="preserve">001 - Rekonstrukce střechy tělocvičny 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Havířov</v>
      </c>
      <c r="G89" s="39"/>
      <c r="H89" s="39"/>
      <c r="I89" s="31" t="s">
        <v>22</v>
      </c>
      <c r="J89" s="78" t="str">
        <f>IF(J12="","",J12)</f>
        <v>18. 4. 2021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SPŠ stavební Havíčřov </v>
      </c>
      <c r="G91" s="39"/>
      <c r="H91" s="39"/>
      <c r="I91" s="31" t="s">
        <v>30</v>
      </c>
      <c r="J91" s="35" t="str">
        <f>E21</f>
        <v>ATRIS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Barbora Kyšková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104</v>
      </c>
      <c r="E97" s="181"/>
      <c r="F97" s="181"/>
      <c r="G97" s="181"/>
      <c r="H97" s="181"/>
      <c r="I97" s="181"/>
      <c r="J97" s="182">
        <f>J128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105</v>
      </c>
      <c r="E98" s="187"/>
      <c r="F98" s="187"/>
      <c r="G98" s="187"/>
      <c r="H98" s="187"/>
      <c r="I98" s="187"/>
      <c r="J98" s="188">
        <f>J129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106</v>
      </c>
      <c r="E99" s="187"/>
      <c r="F99" s="187"/>
      <c r="G99" s="187"/>
      <c r="H99" s="187"/>
      <c r="I99" s="187"/>
      <c r="J99" s="188">
        <f>J136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107</v>
      </c>
      <c r="E100" s="187"/>
      <c r="F100" s="187"/>
      <c r="G100" s="187"/>
      <c r="H100" s="187"/>
      <c r="I100" s="187"/>
      <c r="J100" s="188">
        <f>J150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108</v>
      </c>
      <c r="E101" s="187"/>
      <c r="F101" s="187"/>
      <c r="G101" s="187"/>
      <c r="H101" s="187"/>
      <c r="I101" s="187"/>
      <c r="J101" s="188">
        <f>J157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8"/>
      <c r="C102" s="179"/>
      <c r="D102" s="180" t="s">
        <v>109</v>
      </c>
      <c r="E102" s="181"/>
      <c r="F102" s="181"/>
      <c r="G102" s="181"/>
      <c r="H102" s="181"/>
      <c r="I102" s="181"/>
      <c r="J102" s="182">
        <f>J159</f>
        <v>0</v>
      </c>
      <c r="K102" s="179"/>
      <c r="L102" s="18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4"/>
      <c r="C103" s="185"/>
      <c r="D103" s="186" t="s">
        <v>110</v>
      </c>
      <c r="E103" s="187"/>
      <c r="F103" s="187"/>
      <c r="G103" s="187"/>
      <c r="H103" s="187"/>
      <c r="I103" s="187"/>
      <c r="J103" s="188">
        <f>J160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111</v>
      </c>
      <c r="E104" s="187"/>
      <c r="F104" s="187"/>
      <c r="G104" s="187"/>
      <c r="H104" s="187"/>
      <c r="I104" s="187"/>
      <c r="J104" s="188">
        <f>J176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4"/>
      <c r="C105" s="185"/>
      <c r="D105" s="186" t="s">
        <v>112</v>
      </c>
      <c r="E105" s="187"/>
      <c r="F105" s="187"/>
      <c r="G105" s="187"/>
      <c r="H105" s="187"/>
      <c r="I105" s="187"/>
      <c r="J105" s="188">
        <f>J198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4"/>
      <c r="C106" s="185"/>
      <c r="D106" s="186" t="s">
        <v>113</v>
      </c>
      <c r="E106" s="187"/>
      <c r="F106" s="187"/>
      <c r="G106" s="187"/>
      <c r="H106" s="187"/>
      <c r="I106" s="187"/>
      <c r="J106" s="188">
        <f>J210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4"/>
      <c r="C107" s="185"/>
      <c r="D107" s="186" t="s">
        <v>114</v>
      </c>
      <c r="E107" s="187"/>
      <c r="F107" s="187"/>
      <c r="G107" s="187"/>
      <c r="H107" s="187"/>
      <c r="I107" s="187"/>
      <c r="J107" s="188">
        <f>J228</f>
        <v>0</v>
      </c>
      <c r="K107" s="185"/>
      <c r="L107" s="18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115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173" t="str">
        <f>E7</f>
        <v>Rekonstrukce střechy tělocvičny</v>
      </c>
      <c r="F117" s="31"/>
      <c r="G117" s="31"/>
      <c r="H117" s="31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97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75" t="str">
        <f>E9</f>
        <v xml:space="preserve">001 - Rekonstrukce střechy tělocvičny 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F12</f>
        <v>Havířov</v>
      </c>
      <c r="G121" s="39"/>
      <c r="H121" s="39"/>
      <c r="I121" s="31" t="s">
        <v>22</v>
      </c>
      <c r="J121" s="78" t="str">
        <f>IF(J12="","",J12)</f>
        <v>18. 4. 2021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9"/>
      <c r="E123" s="39"/>
      <c r="F123" s="26" t="str">
        <f>E15</f>
        <v xml:space="preserve">SPŠ stavební Havíčřov </v>
      </c>
      <c r="G123" s="39"/>
      <c r="H123" s="39"/>
      <c r="I123" s="31" t="s">
        <v>30</v>
      </c>
      <c r="J123" s="35" t="str">
        <f>E21</f>
        <v>ATRIS s.r.o.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9"/>
      <c r="E124" s="39"/>
      <c r="F124" s="26" t="str">
        <f>IF(E18="","",E18)</f>
        <v>Vyplň údaj</v>
      </c>
      <c r="G124" s="39"/>
      <c r="H124" s="39"/>
      <c r="I124" s="31" t="s">
        <v>33</v>
      </c>
      <c r="J124" s="35" t="str">
        <f>E24</f>
        <v>Barbora Kyšková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90"/>
      <c r="B126" s="191"/>
      <c r="C126" s="192" t="s">
        <v>116</v>
      </c>
      <c r="D126" s="193" t="s">
        <v>61</v>
      </c>
      <c r="E126" s="193" t="s">
        <v>57</v>
      </c>
      <c r="F126" s="193" t="s">
        <v>58</v>
      </c>
      <c r="G126" s="193" t="s">
        <v>117</v>
      </c>
      <c r="H126" s="193" t="s">
        <v>118</v>
      </c>
      <c r="I126" s="193" t="s">
        <v>119</v>
      </c>
      <c r="J126" s="193" t="s">
        <v>101</v>
      </c>
      <c r="K126" s="194" t="s">
        <v>120</v>
      </c>
      <c r="L126" s="195"/>
      <c r="M126" s="99" t="s">
        <v>1</v>
      </c>
      <c r="N126" s="100" t="s">
        <v>40</v>
      </c>
      <c r="O126" s="100" t="s">
        <v>121</v>
      </c>
      <c r="P126" s="100" t="s">
        <v>122</v>
      </c>
      <c r="Q126" s="100" t="s">
        <v>123</v>
      </c>
      <c r="R126" s="100" t="s">
        <v>124</v>
      </c>
      <c r="S126" s="100" t="s">
        <v>125</v>
      </c>
      <c r="T126" s="101" t="s">
        <v>126</v>
      </c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</row>
    <row r="127" s="2" customFormat="1" ht="22.8" customHeight="1">
      <c r="A127" s="37"/>
      <c r="B127" s="38"/>
      <c r="C127" s="106" t="s">
        <v>127</v>
      </c>
      <c r="D127" s="39"/>
      <c r="E127" s="39"/>
      <c r="F127" s="39"/>
      <c r="G127" s="39"/>
      <c r="H127" s="39"/>
      <c r="I127" s="39"/>
      <c r="J127" s="196">
        <f>BK127</f>
        <v>0</v>
      </c>
      <c r="K127" s="39"/>
      <c r="L127" s="43"/>
      <c r="M127" s="102"/>
      <c r="N127" s="197"/>
      <c r="O127" s="103"/>
      <c r="P127" s="198">
        <f>P128+P159</f>
        <v>0</v>
      </c>
      <c r="Q127" s="103"/>
      <c r="R127" s="198">
        <f>R128+R159</f>
        <v>36.728721880000002</v>
      </c>
      <c r="S127" s="103"/>
      <c r="T127" s="199">
        <f>T128+T159</f>
        <v>64.928446000000008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75</v>
      </c>
      <c r="AU127" s="16" t="s">
        <v>103</v>
      </c>
      <c r="BK127" s="200">
        <f>BK128+BK159</f>
        <v>0</v>
      </c>
    </row>
    <row r="128" s="12" customFormat="1" ht="25.92" customHeight="1">
      <c r="A128" s="12"/>
      <c r="B128" s="201"/>
      <c r="C128" s="202"/>
      <c r="D128" s="203" t="s">
        <v>75</v>
      </c>
      <c r="E128" s="204" t="s">
        <v>128</v>
      </c>
      <c r="F128" s="204" t="s">
        <v>129</v>
      </c>
      <c r="G128" s="202"/>
      <c r="H128" s="202"/>
      <c r="I128" s="205"/>
      <c r="J128" s="206">
        <f>BK128</f>
        <v>0</v>
      </c>
      <c r="K128" s="202"/>
      <c r="L128" s="207"/>
      <c r="M128" s="208"/>
      <c r="N128" s="209"/>
      <c r="O128" s="209"/>
      <c r="P128" s="210">
        <f>P129+P136+P150+P157</f>
        <v>0</v>
      </c>
      <c r="Q128" s="209"/>
      <c r="R128" s="210">
        <f>R129+R136+R150+R157</f>
        <v>2.5661323999999999</v>
      </c>
      <c r="S128" s="209"/>
      <c r="T128" s="211">
        <f>T129+T136+T150+T157</f>
        <v>38.820599999999999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2" t="s">
        <v>84</v>
      </c>
      <c r="AT128" s="213" t="s">
        <v>75</v>
      </c>
      <c r="AU128" s="213" t="s">
        <v>76</v>
      </c>
      <c r="AY128" s="212" t="s">
        <v>130</v>
      </c>
      <c r="BK128" s="214">
        <f>BK129+BK136+BK150+BK157</f>
        <v>0</v>
      </c>
    </row>
    <row r="129" s="12" customFormat="1" ht="22.8" customHeight="1">
      <c r="A129" s="12"/>
      <c r="B129" s="201"/>
      <c r="C129" s="202"/>
      <c r="D129" s="203" t="s">
        <v>75</v>
      </c>
      <c r="E129" s="215" t="s">
        <v>131</v>
      </c>
      <c r="F129" s="215" t="s">
        <v>132</v>
      </c>
      <c r="G129" s="202"/>
      <c r="H129" s="202"/>
      <c r="I129" s="205"/>
      <c r="J129" s="216">
        <f>BK129</f>
        <v>0</v>
      </c>
      <c r="K129" s="202"/>
      <c r="L129" s="207"/>
      <c r="M129" s="208"/>
      <c r="N129" s="209"/>
      <c r="O129" s="209"/>
      <c r="P129" s="210">
        <f>SUM(P130:P135)</f>
        <v>0</v>
      </c>
      <c r="Q129" s="209"/>
      <c r="R129" s="210">
        <f>SUM(R130:R135)</f>
        <v>2.5661323999999999</v>
      </c>
      <c r="S129" s="209"/>
      <c r="T129" s="211">
        <f>SUM(T130:T135)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2" t="s">
        <v>84</v>
      </c>
      <c r="AT129" s="213" t="s">
        <v>75</v>
      </c>
      <c r="AU129" s="213" t="s">
        <v>84</v>
      </c>
      <c r="AY129" s="212" t="s">
        <v>130</v>
      </c>
      <c r="BK129" s="214">
        <f>SUM(BK130:BK135)</f>
        <v>0</v>
      </c>
    </row>
    <row r="130" s="2" customFormat="1" ht="49.05" customHeight="1">
      <c r="A130" s="37"/>
      <c r="B130" s="38"/>
      <c r="C130" s="217" t="s">
        <v>84</v>
      </c>
      <c r="D130" s="217" t="s">
        <v>133</v>
      </c>
      <c r="E130" s="218" t="s">
        <v>134</v>
      </c>
      <c r="F130" s="219" t="s">
        <v>135</v>
      </c>
      <c r="G130" s="220" t="s">
        <v>136</v>
      </c>
      <c r="H130" s="221">
        <v>115.95999999999999</v>
      </c>
      <c r="I130" s="222"/>
      <c r="J130" s="223">
        <f>ROUND(I130*H130,2)</f>
        <v>0</v>
      </c>
      <c r="K130" s="219" t="s">
        <v>1</v>
      </c>
      <c r="L130" s="43"/>
      <c r="M130" s="224" t="s">
        <v>1</v>
      </c>
      <c r="N130" s="225" t="s">
        <v>41</v>
      </c>
      <c r="O130" s="90"/>
      <c r="P130" s="226">
        <f>O130*H130</f>
        <v>0</v>
      </c>
      <c r="Q130" s="226">
        <v>0.01469</v>
      </c>
      <c r="R130" s="226">
        <f>Q130*H130</f>
        <v>1.7034524</v>
      </c>
      <c r="S130" s="226">
        <v>0</v>
      </c>
      <c r="T130" s="22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137</v>
      </c>
      <c r="AT130" s="228" t="s">
        <v>133</v>
      </c>
      <c r="AU130" s="228" t="s">
        <v>86</v>
      </c>
      <c r="AY130" s="16" t="s">
        <v>130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84</v>
      </c>
      <c r="BK130" s="229">
        <f>ROUND(I130*H130,2)</f>
        <v>0</v>
      </c>
      <c r="BL130" s="16" t="s">
        <v>137</v>
      </c>
      <c r="BM130" s="228" t="s">
        <v>138</v>
      </c>
    </row>
    <row r="131" s="13" customFormat="1">
      <c r="A131" s="13"/>
      <c r="B131" s="230"/>
      <c r="C131" s="231"/>
      <c r="D131" s="232" t="s">
        <v>139</v>
      </c>
      <c r="E131" s="233" t="s">
        <v>1</v>
      </c>
      <c r="F131" s="234" t="s">
        <v>140</v>
      </c>
      <c r="G131" s="231"/>
      <c r="H131" s="235">
        <v>104.76000000000001</v>
      </c>
      <c r="I131" s="236"/>
      <c r="J131" s="231"/>
      <c r="K131" s="231"/>
      <c r="L131" s="237"/>
      <c r="M131" s="238"/>
      <c r="N131" s="239"/>
      <c r="O131" s="239"/>
      <c r="P131" s="239"/>
      <c r="Q131" s="239"/>
      <c r="R131" s="239"/>
      <c r="S131" s="239"/>
      <c r="T131" s="24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1" t="s">
        <v>139</v>
      </c>
      <c r="AU131" s="241" t="s">
        <v>86</v>
      </c>
      <c r="AV131" s="13" t="s">
        <v>86</v>
      </c>
      <c r="AW131" s="13" t="s">
        <v>32</v>
      </c>
      <c r="AX131" s="13" t="s">
        <v>76</v>
      </c>
      <c r="AY131" s="241" t="s">
        <v>130</v>
      </c>
    </row>
    <row r="132" s="13" customFormat="1">
      <c r="A132" s="13"/>
      <c r="B132" s="230"/>
      <c r="C132" s="231"/>
      <c r="D132" s="232" t="s">
        <v>139</v>
      </c>
      <c r="E132" s="233" t="s">
        <v>1</v>
      </c>
      <c r="F132" s="234" t="s">
        <v>141</v>
      </c>
      <c r="G132" s="231"/>
      <c r="H132" s="235">
        <v>11.199999999999999</v>
      </c>
      <c r="I132" s="236"/>
      <c r="J132" s="231"/>
      <c r="K132" s="231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139</v>
      </c>
      <c r="AU132" s="241" t="s">
        <v>86</v>
      </c>
      <c r="AV132" s="13" t="s">
        <v>86</v>
      </c>
      <c r="AW132" s="13" t="s">
        <v>32</v>
      </c>
      <c r="AX132" s="13" t="s">
        <v>76</v>
      </c>
      <c r="AY132" s="241" t="s">
        <v>130</v>
      </c>
    </row>
    <row r="133" s="14" customFormat="1">
      <c r="A133" s="14"/>
      <c r="B133" s="242"/>
      <c r="C133" s="243"/>
      <c r="D133" s="232" t="s">
        <v>139</v>
      </c>
      <c r="E133" s="244" t="s">
        <v>1</v>
      </c>
      <c r="F133" s="245" t="s">
        <v>142</v>
      </c>
      <c r="G133" s="243"/>
      <c r="H133" s="246">
        <v>115.96000000000001</v>
      </c>
      <c r="I133" s="247"/>
      <c r="J133" s="243"/>
      <c r="K133" s="243"/>
      <c r="L133" s="248"/>
      <c r="M133" s="249"/>
      <c r="N133" s="250"/>
      <c r="O133" s="250"/>
      <c r="P133" s="250"/>
      <c r="Q133" s="250"/>
      <c r="R133" s="250"/>
      <c r="S133" s="250"/>
      <c r="T133" s="25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2" t="s">
        <v>139</v>
      </c>
      <c r="AU133" s="252" t="s">
        <v>86</v>
      </c>
      <c r="AV133" s="14" t="s">
        <v>137</v>
      </c>
      <c r="AW133" s="14" t="s">
        <v>32</v>
      </c>
      <c r="AX133" s="14" t="s">
        <v>84</v>
      </c>
      <c r="AY133" s="252" t="s">
        <v>130</v>
      </c>
    </row>
    <row r="134" s="2" customFormat="1" ht="14.4" customHeight="1">
      <c r="A134" s="37"/>
      <c r="B134" s="38"/>
      <c r="C134" s="217" t="s">
        <v>86</v>
      </c>
      <c r="D134" s="217" t="s">
        <v>133</v>
      </c>
      <c r="E134" s="218" t="s">
        <v>143</v>
      </c>
      <c r="F134" s="219" t="s">
        <v>144</v>
      </c>
      <c r="G134" s="220" t="s">
        <v>136</v>
      </c>
      <c r="H134" s="221">
        <v>431.33999999999998</v>
      </c>
      <c r="I134" s="222"/>
      <c r="J134" s="223">
        <f>ROUND(I134*H134,2)</f>
        <v>0</v>
      </c>
      <c r="K134" s="219" t="s">
        <v>1</v>
      </c>
      <c r="L134" s="43"/>
      <c r="M134" s="224" t="s">
        <v>1</v>
      </c>
      <c r="N134" s="225" t="s">
        <v>41</v>
      </c>
      <c r="O134" s="90"/>
      <c r="P134" s="226">
        <f>O134*H134</f>
        <v>0</v>
      </c>
      <c r="Q134" s="226">
        <v>0.002</v>
      </c>
      <c r="R134" s="226">
        <f>Q134*H134</f>
        <v>0.86268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137</v>
      </c>
      <c r="AT134" s="228" t="s">
        <v>133</v>
      </c>
      <c r="AU134" s="228" t="s">
        <v>86</v>
      </c>
      <c r="AY134" s="16" t="s">
        <v>130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84</v>
      </c>
      <c r="BK134" s="229">
        <f>ROUND(I134*H134,2)</f>
        <v>0</v>
      </c>
      <c r="BL134" s="16" t="s">
        <v>137</v>
      </c>
      <c r="BM134" s="228" t="s">
        <v>145</v>
      </c>
    </row>
    <row r="135" s="13" customFormat="1">
      <c r="A135" s="13"/>
      <c r="B135" s="230"/>
      <c r="C135" s="231"/>
      <c r="D135" s="232" t="s">
        <v>139</v>
      </c>
      <c r="E135" s="233" t="s">
        <v>1</v>
      </c>
      <c r="F135" s="234" t="s">
        <v>146</v>
      </c>
      <c r="G135" s="231"/>
      <c r="H135" s="235">
        <v>431.33999999999998</v>
      </c>
      <c r="I135" s="236"/>
      <c r="J135" s="231"/>
      <c r="K135" s="231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139</v>
      </c>
      <c r="AU135" s="241" t="s">
        <v>86</v>
      </c>
      <c r="AV135" s="13" t="s">
        <v>86</v>
      </c>
      <c r="AW135" s="13" t="s">
        <v>32</v>
      </c>
      <c r="AX135" s="13" t="s">
        <v>84</v>
      </c>
      <c r="AY135" s="241" t="s">
        <v>130</v>
      </c>
    </row>
    <row r="136" s="12" customFormat="1" ht="22.8" customHeight="1">
      <c r="A136" s="12"/>
      <c r="B136" s="201"/>
      <c r="C136" s="202"/>
      <c r="D136" s="203" t="s">
        <v>75</v>
      </c>
      <c r="E136" s="215" t="s">
        <v>147</v>
      </c>
      <c r="F136" s="215" t="s">
        <v>148</v>
      </c>
      <c r="G136" s="202"/>
      <c r="H136" s="202"/>
      <c r="I136" s="205"/>
      <c r="J136" s="216">
        <f>BK136</f>
        <v>0</v>
      </c>
      <c r="K136" s="202"/>
      <c r="L136" s="207"/>
      <c r="M136" s="208"/>
      <c r="N136" s="209"/>
      <c r="O136" s="209"/>
      <c r="P136" s="210">
        <f>SUM(P137:P149)</f>
        <v>0</v>
      </c>
      <c r="Q136" s="209"/>
      <c r="R136" s="210">
        <f>SUM(R137:R149)</f>
        <v>0</v>
      </c>
      <c r="S136" s="209"/>
      <c r="T136" s="211">
        <f>SUM(T137:T149)</f>
        <v>38.820599999999999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2" t="s">
        <v>84</v>
      </c>
      <c r="AT136" s="213" t="s">
        <v>75</v>
      </c>
      <c r="AU136" s="213" t="s">
        <v>84</v>
      </c>
      <c r="AY136" s="212" t="s">
        <v>130</v>
      </c>
      <c r="BK136" s="214">
        <f>SUM(BK137:BK149)</f>
        <v>0</v>
      </c>
    </row>
    <row r="137" s="2" customFormat="1" ht="24.15" customHeight="1">
      <c r="A137" s="37"/>
      <c r="B137" s="38"/>
      <c r="C137" s="217" t="s">
        <v>149</v>
      </c>
      <c r="D137" s="217" t="s">
        <v>133</v>
      </c>
      <c r="E137" s="218" t="s">
        <v>150</v>
      </c>
      <c r="F137" s="219" t="s">
        <v>151</v>
      </c>
      <c r="G137" s="220" t="s">
        <v>136</v>
      </c>
      <c r="H137" s="221">
        <v>814.34000000000003</v>
      </c>
      <c r="I137" s="222"/>
      <c r="J137" s="223">
        <f>ROUND(I137*H137,2)</f>
        <v>0</v>
      </c>
      <c r="K137" s="219" t="s">
        <v>152</v>
      </c>
      <c r="L137" s="43"/>
      <c r="M137" s="224" t="s">
        <v>1</v>
      </c>
      <c r="N137" s="225" t="s">
        <v>41</v>
      </c>
      <c r="O137" s="90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8" t="s">
        <v>137</v>
      </c>
      <c r="AT137" s="228" t="s">
        <v>133</v>
      </c>
      <c r="AU137" s="228" t="s">
        <v>86</v>
      </c>
      <c r="AY137" s="16" t="s">
        <v>130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6" t="s">
        <v>84</v>
      </c>
      <c r="BK137" s="229">
        <f>ROUND(I137*H137,2)</f>
        <v>0</v>
      </c>
      <c r="BL137" s="16" t="s">
        <v>137</v>
      </c>
      <c r="BM137" s="228" t="s">
        <v>153</v>
      </c>
    </row>
    <row r="138" s="13" customFormat="1">
      <c r="A138" s="13"/>
      <c r="B138" s="230"/>
      <c r="C138" s="231"/>
      <c r="D138" s="232" t="s">
        <v>139</v>
      </c>
      <c r="E138" s="233" t="s">
        <v>1</v>
      </c>
      <c r="F138" s="234" t="s">
        <v>154</v>
      </c>
      <c r="G138" s="231"/>
      <c r="H138" s="235">
        <v>814.34000000000003</v>
      </c>
      <c r="I138" s="236"/>
      <c r="J138" s="231"/>
      <c r="K138" s="231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139</v>
      </c>
      <c r="AU138" s="241" t="s">
        <v>86</v>
      </c>
      <c r="AV138" s="13" t="s">
        <v>86</v>
      </c>
      <c r="AW138" s="13" t="s">
        <v>32</v>
      </c>
      <c r="AX138" s="13" t="s">
        <v>84</v>
      </c>
      <c r="AY138" s="241" t="s">
        <v>130</v>
      </c>
    </row>
    <row r="139" s="2" customFormat="1" ht="24.15" customHeight="1">
      <c r="A139" s="37"/>
      <c r="B139" s="38"/>
      <c r="C139" s="217" t="s">
        <v>137</v>
      </c>
      <c r="D139" s="217" t="s">
        <v>133</v>
      </c>
      <c r="E139" s="218" t="s">
        <v>155</v>
      </c>
      <c r="F139" s="219" t="s">
        <v>156</v>
      </c>
      <c r="G139" s="220" t="s">
        <v>136</v>
      </c>
      <c r="H139" s="221">
        <v>48860.400000000001</v>
      </c>
      <c r="I139" s="222"/>
      <c r="J139" s="223">
        <f>ROUND(I139*H139,2)</f>
        <v>0</v>
      </c>
      <c r="K139" s="219" t="s">
        <v>152</v>
      </c>
      <c r="L139" s="43"/>
      <c r="M139" s="224" t="s">
        <v>1</v>
      </c>
      <c r="N139" s="225" t="s">
        <v>41</v>
      </c>
      <c r="O139" s="90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137</v>
      </c>
      <c r="AT139" s="228" t="s">
        <v>133</v>
      </c>
      <c r="AU139" s="228" t="s">
        <v>86</v>
      </c>
      <c r="AY139" s="16" t="s">
        <v>130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84</v>
      </c>
      <c r="BK139" s="229">
        <f>ROUND(I139*H139,2)</f>
        <v>0</v>
      </c>
      <c r="BL139" s="16" t="s">
        <v>137</v>
      </c>
      <c r="BM139" s="228" t="s">
        <v>157</v>
      </c>
    </row>
    <row r="140" s="13" customFormat="1">
      <c r="A140" s="13"/>
      <c r="B140" s="230"/>
      <c r="C140" s="231"/>
      <c r="D140" s="232" t="s">
        <v>139</v>
      </c>
      <c r="E140" s="233" t="s">
        <v>1</v>
      </c>
      <c r="F140" s="234" t="s">
        <v>158</v>
      </c>
      <c r="G140" s="231"/>
      <c r="H140" s="235">
        <v>48860.400000000001</v>
      </c>
      <c r="I140" s="236"/>
      <c r="J140" s="231"/>
      <c r="K140" s="231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139</v>
      </c>
      <c r="AU140" s="241" t="s">
        <v>86</v>
      </c>
      <c r="AV140" s="13" t="s">
        <v>86</v>
      </c>
      <c r="AW140" s="13" t="s">
        <v>32</v>
      </c>
      <c r="AX140" s="13" t="s">
        <v>84</v>
      </c>
      <c r="AY140" s="241" t="s">
        <v>130</v>
      </c>
    </row>
    <row r="141" s="2" customFormat="1" ht="24.15" customHeight="1">
      <c r="A141" s="37"/>
      <c r="B141" s="38"/>
      <c r="C141" s="217" t="s">
        <v>159</v>
      </c>
      <c r="D141" s="217" t="s">
        <v>133</v>
      </c>
      <c r="E141" s="218" t="s">
        <v>160</v>
      </c>
      <c r="F141" s="219" t="s">
        <v>161</v>
      </c>
      <c r="G141" s="220" t="s">
        <v>136</v>
      </c>
      <c r="H141" s="221">
        <v>814.34000000000003</v>
      </c>
      <c r="I141" s="222"/>
      <c r="J141" s="223">
        <f>ROUND(I141*H141,2)</f>
        <v>0</v>
      </c>
      <c r="K141" s="219" t="s">
        <v>152</v>
      </c>
      <c r="L141" s="43"/>
      <c r="M141" s="224" t="s">
        <v>1</v>
      </c>
      <c r="N141" s="225" t="s">
        <v>41</v>
      </c>
      <c r="O141" s="90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8" t="s">
        <v>137</v>
      </c>
      <c r="AT141" s="228" t="s">
        <v>133</v>
      </c>
      <c r="AU141" s="228" t="s">
        <v>86</v>
      </c>
      <c r="AY141" s="16" t="s">
        <v>130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6" t="s">
        <v>84</v>
      </c>
      <c r="BK141" s="229">
        <f>ROUND(I141*H141,2)</f>
        <v>0</v>
      </c>
      <c r="BL141" s="16" t="s">
        <v>137</v>
      </c>
      <c r="BM141" s="228" t="s">
        <v>162</v>
      </c>
    </row>
    <row r="142" s="2" customFormat="1" ht="14.4" customHeight="1">
      <c r="A142" s="37"/>
      <c r="B142" s="38"/>
      <c r="C142" s="217" t="s">
        <v>131</v>
      </c>
      <c r="D142" s="217" t="s">
        <v>133</v>
      </c>
      <c r="E142" s="218" t="s">
        <v>163</v>
      </c>
      <c r="F142" s="219" t="s">
        <v>164</v>
      </c>
      <c r="G142" s="220" t="s">
        <v>136</v>
      </c>
      <c r="H142" s="221">
        <v>814.34000000000003</v>
      </c>
      <c r="I142" s="222"/>
      <c r="J142" s="223">
        <f>ROUND(I142*H142,2)</f>
        <v>0</v>
      </c>
      <c r="K142" s="219" t="s">
        <v>152</v>
      </c>
      <c r="L142" s="43"/>
      <c r="M142" s="224" t="s">
        <v>1</v>
      </c>
      <c r="N142" s="225" t="s">
        <v>41</v>
      </c>
      <c r="O142" s="90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8" t="s">
        <v>137</v>
      </c>
      <c r="AT142" s="228" t="s">
        <v>133</v>
      </c>
      <c r="AU142" s="228" t="s">
        <v>86</v>
      </c>
      <c r="AY142" s="16" t="s">
        <v>130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6" t="s">
        <v>84</v>
      </c>
      <c r="BK142" s="229">
        <f>ROUND(I142*H142,2)</f>
        <v>0</v>
      </c>
      <c r="BL142" s="16" t="s">
        <v>137</v>
      </c>
      <c r="BM142" s="228" t="s">
        <v>165</v>
      </c>
    </row>
    <row r="143" s="2" customFormat="1" ht="14.4" customHeight="1">
      <c r="A143" s="37"/>
      <c r="B143" s="38"/>
      <c r="C143" s="217" t="s">
        <v>166</v>
      </c>
      <c r="D143" s="217" t="s">
        <v>133</v>
      </c>
      <c r="E143" s="218" t="s">
        <v>167</v>
      </c>
      <c r="F143" s="219" t="s">
        <v>168</v>
      </c>
      <c r="G143" s="220" t="s">
        <v>136</v>
      </c>
      <c r="H143" s="221">
        <v>48860</v>
      </c>
      <c r="I143" s="222"/>
      <c r="J143" s="223">
        <f>ROUND(I143*H143,2)</f>
        <v>0</v>
      </c>
      <c r="K143" s="219" t="s">
        <v>152</v>
      </c>
      <c r="L143" s="43"/>
      <c r="M143" s="224" t="s">
        <v>1</v>
      </c>
      <c r="N143" s="225" t="s">
        <v>41</v>
      </c>
      <c r="O143" s="90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8" t="s">
        <v>137</v>
      </c>
      <c r="AT143" s="228" t="s">
        <v>133</v>
      </c>
      <c r="AU143" s="228" t="s">
        <v>86</v>
      </c>
      <c r="AY143" s="16" t="s">
        <v>130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6" t="s">
        <v>84</v>
      </c>
      <c r="BK143" s="229">
        <f>ROUND(I143*H143,2)</f>
        <v>0</v>
      </c>
      <c r="BL143" s="16" t="s">
        <v>137</v>
      </c>
      <c r="BM143" s="228" t="s">
        <v>169</v>
      </c>
    </row>
    <row r="144" s="2" customFormat="1" ht="14.4" customHeight="1">
      <c r="A144" s="37"/>
      <c r="B144" s="38"/>
      <c r="C144" s="217" t="s">
        <v>170</v>
      </c>
      <c r="D144" s="217" t="s">
        <v>133</v>
      </c>
      <c r="E144" s="218" t="s">
        <v>171</v>
      </c>
      <c r="F144" s="219" t="s">
        <v>172</v>
      </c>
      <c r="G144" s="220" t="s">
        <v>136</v>
      </c>
      <c r="H144" s="221">
        <v>814.34000000000003</v>
      </c>
      <c r="I144" s="222"/>
      <c r="J144" s="223">
        <f>ROUND(I144*H144,2)</f>
        <v>0</v>
      </c>
      <c r="K144" s="219" t="s">
        <v>152</v>
      </c>
      <c r="L144" s="43"/>
      <c r="M144" s="224" t="s">
        <v>1</v>
      </c>
      <c r="N144" s="225" t="s">
        <v>41</v>
      </c>
      <c r="O144" s="90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8" t="s">
        <v>137</v>
      </c>
      <c r="AT144" s="228" t="s">
        <v>133</v>
      </c>
      <c r="AU144" s="228" t="s">
        <v>86</v>
      </c>
      <c r="AY144" s="16" t="s">
        <v>130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6" t="s">
        <v>84</v>
      </c>
      <c r="BK144" s="229">
        <f>ROUND(I144*H144,2)</f>
        <v>0</v>
      </c>
      <c r="BL144" s="16" t="s">
        <v>137</v>
      </c>
      <c r="BM144" s="228" t="s">
        <v>173</v>
      </c>
    </row>
    <row r="145" s="2" customFormat="1" ht="24.15" customHeight="1">
      <c r="A145" s="37"/>
      <c r="B145" s="38"/>
      <c r="C145" s="217" t="s">
        <v>147</v>
      </c>
      <c r="D145" s="217" t="s">
        <v>133</v>
      </c>
      <c r="E145" s="218" t="s">
        <v>174</v>
      </c>
      <c r="F145" s="219" t="s">
        <v>175</v>
      </c>
      <c r="G145" s="220" t="s">
        <v>136</v>
      </c>
      <c r="H145" s="221">
        <v>431.33999999999998</v>
      </c>
      <c r="I145" s="222"/>
      <c r="J145" s="223">
        <f>ROUND(I145*H145,2)</f>
        <v>0</v>
      </c>
      <c r="K145" s="219" t="s">
        <v>152</v>
      </c>
      <c r="L145" s="43"/>
      <c r="M145" s="224" t="s">
        <v>1</v>
      </c>
      <c r="N145" s="225" t="s">
        <v>41</v>
      </c>
      <c r="O145" s="90"/>
      <c r="P145" s="226">
        <f>O145*H145</f>
        <v>0</v>
      </c>
      <c r="Q145" s="226">
        <v>0</v>
      </c>
      <c r="R145" s="226">
        <f>Q145*H145</f>
        <v>0</v>
      </c>
      <c r="S145" s="226">
        <v>0.089999999999999997</v>
      </c>
      <c r="T145" s="227">
        <f>S145*H145</f>
        <v>38.820599999999999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8" t="s">
        <v>137</v>
      </c>
      <c r="AT145" s="228" t="s">
        <v>133</v>
      </c>
      <c r="AU145" s="228" t="s">
        <v>86</v>
      </c>
      <c r="AY145" s="16" t="s">
        <v>130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6" t="s">
        <v>84</v>
      </c>
      <c r="BK145" s="229">
        <f>ROUND(I145*H145,2)</f>
        <v>0</v>
      </c>
      <c r="BL145" s="16" t="s">
        <v>137</v>
      </c>
      <c r="BM145" s="228" t="s">
        <v>176</v>
      </c>
    </row>
    <row r="146" s="13" customFormat="1">
      <c r="A146" s="13"/>
      <c r="B146" s="230"/>
      <c r="C146" s="231"/>
      <c r="D146" s="232" t="s">
        <v>139</v>
      </c>
      <c r="E146" s="233" t="s">
        <v>1</v>
      </c>
      <c r="F146" s="234" t="s">
        <v>177</v>
      </c>
      <c r="G146" s="231"/>
      <c r="H146" s="235">
        <v>431.33999999999998</v>
      </c>
      <c r="I146" s="236"/>
      <c r="J146" s="231"/>
      <c r="K146" s="231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139</v>
      </c>
      <c r="AU146" s="241" t="s">
        <v>86</v>
      </c>
      <c r="AV146" s="13" t="s">
        <v>86</v>
      </c>
      <c r="AW146" s="13" t="s">
        <v>32</v>
      </c>
      <c r="AX146" s="13" t="s">
        <v>84</v>
      </c>
      <c r="AY146" s="241" t="s">
        <v>130</v>
      </c>
    </row>
    <row r="147" s="2" customFormat="1" ht="24.15" customHeight="1">
      <c r="A147" s="37"/>
      <c r="B147" s="38"/>
      <c r="C147" s="217" t="s">
        <v>178</v>
      </c>
      <c r="D147" s="217" t="s">
        <v>133</v>
      </c>
      <c r="E147" s="218" t="s">
        <v>179</v>
      </c>
      <c r="F147" s="219" t="s">
        <v>180</v>
      </c>
      <c r="G147" s="220" t="s">
        <v>181</v>
      </c>
      <c r="H147" s="221">
        <v>1</v>
      </c>
      <c r="I147" s="222"/>
      <c r="J147" s="223">
        <f>ROUND(I147*H147,2)</f>
        <v>0</v>
      </c>
      <c r="K147" s="219" t="s">
        <v>1</v>
      </c>
      <c r="L147" s="43"/>
      <c r="M147" s="224" t="s">
        <v>1</v>
      </c>
      <c r="N147" s="225" t="s">
        <v>41</v>
      </c>
      <c r="O147" s="90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8" t="s">
        <v>137</v>
      </c>
      <c r="AT147" s="228" t="s">
        <v>133</v>
      </c>
      <c r="AU147" s="228" t="s">
        <v>86</v>
      </c>
      <c r="AY147" s="16" t="s">
        <v>130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6" t="s">
        <v>84</v>
      </c>
      <c r="BK147" s="229">
        <f>ROUND(I147*H147,2)</f>
        <v>0</v>
      </c>
      <c r="BL147" s="16" t="s">
        <v>137</v>
      </c>
      <c r="BM147" s="228" t="s">
        <v>182</v>
      </c>
    </row>
    <row r="148" s="2" customFormat="1" ht="24.15" customHeight="1">
      <c r="A148" s="37"/>
      <c r="B148" s="38"/>
      <c r="C148" s="217" t="s">
        <v>183</v>
      </c>
      <c r="D148" s="217" t="s">
        <v>133</v>
      </c>
      <c r="E148" s="218" t="s">
        <v>184</v>
      </c>
      <c r="F148" s="219" t="s">
        <v>185</v>
      </c>
      <c r="G148" s="220" t="s">
        <v>136</v>
      </c>
      <c r="H148" s="221">
        <v>431.33999999999998</v>
      </c>
      <c r="I148" s="222"/>
      <c r="J148" s="223">
        <f>ROUND(I148*H148,2)</f>
        <v>0</v>
      </c>
      <c r="K148" s="219" t="s">
        <v>1</v>
      </c>
      <c r="L148" s="43"/>
      <c r="M148" s="224" t="s">
        <v>1</v>
      </c>
      <c r="N148" s="225" t="s">
        <v>41</v>
      </c>
      <c r="O148" s="90"/>
      <c r="P148" s="226">
        <f>O148*H148</f>
        <v>0</v>
      </c>
      <c r="Q148" s="226">
        <v>0</v>
      </c>
      <c r="R148" s="226">
        <f>Q148*H148</f>
        <v>0</v>
      </c>
      <c r="S148" s="226">
        <v>0</v>
      </c>
      <c r="T148" s="22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8" t="s">
        <v>137</v>
      </c>
      <c r="AT148" s="228" t="s">
        <v>133</v>
      </c>
      <c r="AU148" s="228" t="s">
        <v>86</v>
      </c>
      <c r="AY148" s="16" t="s">
        <v>130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6" t="s">
        <v>84</v>
      </c>
      <c r="BK148" s="229">
        <f>ROUND(I148*H148,2)</f>
        <v>0</v>
      </c>
      <c r="BL148" s="16" t="s">
        <v>137</v>
      </c>
      <c r="BM148" s="228" t="s">
        <v>186</v>
      </c>
    </row>
    <row r="149" s="13" customFormat="1">
      <c r="A149" s="13"/>
      <c r="B149" s="230"/>
      <c r="C149" s="231"/>
      <c r="D149" s="232" t="s">
        <v>139</v>
      </c>
      <c r="E149" s="233" t="s">
        <v>1</v>
      </c>
      <c r="F149" s="234" t="s">
        <v>177</v>
      </c>
      <c r="G149" s="231"/>
      <c r="H149" s="235">
        <v>431.33999999999998</v>
      </c>
      <c r="I149" s="236"/>
      <c r="J149" s="231"/>
      <c r="K149" s="231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139</v>
      </c>
      <c r="AU149" s="241" t="s">
        <v>86</v>
      </c>
      <c r="AV149" s="13" t="s">
        <v>86</v>
      </c>
      <c r="AW149" s="13" t="s">
        <v>32</v>
      </c>
      <c r="AX149" s="13" t="s">
        <v>84</v>
      </c>
      <c r="AY149" s="241" t="s">
        <v>130</v>
      </c>
    </row>
    <row r="150" s="12" customFormat="1" ht="22.8" customHeight="1">
      <c r="A150" s="12"/>
      <c r="B150" s="201"/>
      <c r="C150" s="202"/>
      <c r="D150" s="203" t="s">
        <v>75</v>
      </c>
      <c r="E150" s="215" t="s">
        <v>187</v>
      </c>
      <c r="F150" s="215" t="s">
        <v>188</v>
      </c>
      <c r="G150" s="202"/>
      <c r="H150" s="202"/>
      <c r="I150" s="205"/>
      <c r="J150" s="216">
        <f>BK150</f>
        <v>0</v>
      </c>
      <c r="K150" s="202"/>
      <c r="L150" s="207"/>
      <c r="M150" s="208"/>
      <c r="N150" s="209"/>
      <c r="O150" s="209"/>
      <c r="P150" s="210">
        <f>SUM(P151:P156)</f>
        <v>0</v>
      </c>
      <c r="Q150" s="209"/>
      <c r="R150" s="210">
        <f>SUM(R151:R156)</f>
        <v>0</v>
      </c>
      <c r="S150" s="209"/>
      <c r="T150" s="211">
        <f>SUM(T151:T156)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2" t="s">
        <v>84</v>
      </c>
      <c r="AT150" s="213" t="s">
        <v>75</v>
      </c>
      <c r="AU150" s="213" t="s">
        <v>84</v>
      </c>
      <c r="AY150" s="212" t="s">
        <v>130</v>
      </c>
      <c r="BK150" s="214">
        <f>SUM(BK151:BK156)</f>
        <v>0</v>
      </c>
    </row>
    <row r="151" s="2" customFormat="1" ht="24.15" customHeight="1">
      <c r="A151" s="37"/>
      <c r="B151" s="38"/>
      <c r="C151" s="217" t="s">
        <v>189</v>
      </c>
      <c r="D151" s="217" t="s">
        <v>133</v>
      </c>
      <c r="E151" s="218" t="s">
        <v>190</v>
      </c>
      <c r="F151" s="219" t="s">
        <v>191</v>
      </c>
      <c r="G151" s="220" t="s">
        <v>192</v>
      </c>
      <c r="H151" s="221">
        <v>64.927999999999997</v>
      </c>
      <c r="I151" s="222"/>
      <c r="J151" s="223">
        <f>ROUND(I151*H151,2)</f>
        <v>0</v>
      </c>
      <c r="K151" s="219" t="s">
        <v>152</v>
      </c>
      <c r="L151" s="43"/>
      <c r="M151" s="224" t="s">
        <v>1</v>
      </c>
      <c r="N151" s="225" t="s">
        <v>41</v>
      </c>
      <c r="O151" s="90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8" t="s">
        <v>137</v>
      </c>
      <c r="AT151" s="228" t="s">
        <v>133</v>
      </c>
      <c r="AU151" s="228" t="s">
        <v>86</v>
      </c>
      <c r="AY151" s="16" t="s">
        <v>130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6" t="s">
        <v>84</v>
      </c>
      <c r="BK151" s="229">
        <f>ROUND(I151*H151,2)</f>
        <v>0</v>
      </c>
      <c r="BL151" s="16" t="s">
        <v>137</v>
      </c>
      <c r="BM151" s="228" t="s">
        <v>193</v>
      </c>
    </row>
    <row r="152" s="2" customFormat="1" ht="24.15" customHeight="1">
      <c r="A152" s="37"/>
      <c r="B152" s="38"/>
      <c r="C152" s="217" t="s">
        <v>194</v>
      </c>
      <c r="D152" s="217" t="s">
        <v>133</v>
      </c>
      <c r="E152" s="218" t="s">
        <v>195</v>
      </c>
      <c r="F152" s="219" t="s">
        <v>196</v>
      </c>
      <c r="G152" s="220" t="s">
        <v>192</v>
      </c>
      <c r="H152" s="221">
        <v>64.927999999999997</v>
      </c>
      <c r="I152" s="222"/>
      <c r="J152" s="223">
        <f>ROUND(I152*H152,2)</f>
        <v>0</v>
      </c>
      <c r="K152" s="219" t="s">
        <v>152</v>
      </c>
      <c r="L152" s="43"/>
      <c r="M152" s="224" t="s">
        <v>1</v>
      </c>
      <c r="N152" s="225" t="s">
        <v>41</v>
      </c>
      <c r="O152" s="90"/>
      <c r="P152" s="226">
        <f>O152*H152</f>
        <v>0</v>
      </c>
      <c r="Q152" s="226">
        <v>0</v>
      </c>
      <c r="R152" s="226">
        <f>Q152*H152</f>
        <v>0</v>
      </c>
      <c r="S152" s="226">
        <v>0</v>
      </c>
      <c r="T152" s="22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8" t="s">
        <v>137</v>
      </c>
      <c r="AT152" s="228" t="s">
        <v>133</v>
      </c>
      <c r="AU152" s="228" t="s">
        <v>86</v>
      </c>
      <c r="AY152" s="16" t="s">
        <v>130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6" t="s">
        <v>84</v>
      </c>
      <c r="BK152" s="229">
        <f>ROUND(I152*H152,2)</f>
        <v>0</v>
      </c>
      <c r="BL152" s="16" t="s">
        <v>137</v>
      </c>
      <c r="BM152" s="228" t="s">
        <v>197</v>
      </c>
    </row>
    <row r="153" s="2" customFormat="1" ht="24.15" customHeight="1">
      <c r="A153" s="37"/>
      <c r="B153" s="38"/>
      <c r="C153" s="217" t="s">
        <v>198</v>
      </c>
      <c r="D153" s="217" t="s">
        <v>133</v>
      </c>
      <c r="E153" s="218" t="s">
        <v>199</v>
      </c>
      <c r="F153" s="219" t="s">
        <v>200</v>
      </c>
      <c r="G153" s="220" t="s">
        <v>192</v>
      </c>
      <c r="H153" s="221">
        <v>908.99199999999996</v>
      </c>
      <c r="I153" s="222"/>
      <c r="J153" s="223">
        <f>ROUND(I153*H153,2)</f>
        <v>0</v>
      </c>
      <c r="K153" s="219" t="s">
        <v>152</v>
      </c>
      <c r="L153" s="43"/>
      <c r="M153" s="224" t="s">
        <v>1</v>
      </c>
      <c r="N153" s="225" t="s">
        <v>41</v>
      </c>
      <c r="O153" s="90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8" t="s">
        <v>137</v>
      </c>
      <c r="AT153" s="228" t="s">
        <v>133</v>
      </c>
      <c r="AU153" s="228" t="s">
        <v>86</v>
      </c>
      <c r="AY153" s="16" t="s">
        <v>130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6" t="s">
        <v>84</v>
      </c>
      <c r="BK153" s="229">
        <f>ROUND(I153*H153,2)</f>
        <v>0</v>
      </c>
      <c r="BL153" s="16" t="s">
        <v>137</v>
      </c>
      <c r="BM153" s="228" t="s">
        <v>201</v>
      </c>
    </row>
    <row r="154" s="13" customFormat="1">
      <c r="A154" s="13"/>
      <c r="B154" s="230"/>
      <c r="C154" s="231"/>
      <c r="D154" s="232" t="s">
        <v>139</v>
      </c>
      <c r="E154" s="231"/>
      <c r="F154" s="234" t="s">
        <v>202</v>
      </c>
      <c r="G154" s="231"/>
      <c r="H154" s="235">
        <v>908.99199999999996</v>
      </c>
      <c r="I154" s="236"/>
      <c r="J154" s="231"/>
      <c r="K154" s="231"/>
      <c r="L154" s="237"/>
      <c r="M154" s="238"/>
      <c r="N154" s="239"/>
      <c r="O154" s="239"/>
      <c r="P154" s="239"/>
      <c r="Q154" s="239"/>
      <c r="R154" s="239"/>
      <c r="S154" s="239"/>
      <c r="T154" s="24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1" t="s">
        <v>139</v>
      </c>
      <c r="AU154" s="241" t="s">
        <v>86</v>
      </c>
      <c r="AV154" s="13" t="s">
        <v>86</v>
      </c>
      <c r="AW154" s="13" t="s">
        <v>4</v>
      </c>
      <c r="AX154" s="13" t="s">
        <v>84</v>
      </c>
      <c r="AY154" s="241" t="s">
        <v>130</v>
      </c>
    </row>
    <row r="155" s="2" customFormat="1" ht="37.8" customHeight="1">
      <c r="A155" s="37"/>
      <c r="B155" s="38"/>
      <c r="C155" s="217" t="s">
        <v>8</v>
      </c>
      <c r="D155" s="217" t="s">
        <v>133</v>
      </c>
      <c r="E155" s="218" t="s">
        <v>203</v>
      </c>
      <c r="F155" s="219" t="s">
        <v>204</v>
      </c>
      <c r="G155" s="220" t="s">
        <v>192</v>
      </c>
      <c r="H155" s="221">
        <v>38.820999999999998</v>
      </c>
      <c r="I155" s="222"/>
      <c r="J155" s="223">
        <f>ROUND(I155*H155,2)</f>
        <v>0</v>
      </c>
      <c r="K155" s="219" t="s">
        <v>152</v>
      </c>
      <c r="L155" s="43"/>
      <c r="M155" s="224" t="s">
        <v>1</v>
      </c>
      <c r="N155" s="225" t="s">
        <v>41</v>
      </c>
      <c r="O155" s="90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8" t="s">
        <v>137</v>
      </c>
      <c r="AT155" s="228" t="s">
        <v>133</v>
      </c>
      <c r="AU155" s="228" t="s">
        <v>86</v>
      </c>
      <c r="AY155" s="16" t="s">
        <v>130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6" t="s">
        <v>84</v>
      </c>
      <c r="BK155" s="229">
        <f>ROUND(I155*H155,2)</f>
        <v>0</v>
      </c>
      <c r="BL155" s="16" t="s">
        <v>137</v>
      </c>
      <c r="BM155" s="228" t="s">
        <v>205</v>
      </c>
    </row>
    <row r="156" s="2" customFormat="1" ht="24.15" customHeight="1">
      <c r="A156" s="37"/>
      <c r="B156" s="38"/>
      <c r="C156" s="217" t="s">
        <v>206</v>
      </c>
      <c r="D156" s="217" t="s">
        <v>133</v>
      </c>
      <c r="E156" s="218" t="s">
        <v>207</v>
      </c>
      <c r="F156" s="219" t="s">
        <v>208</v>
      </c>
      <c r="G156" s="220" t="s">
        <v>192</v>
      </c>
      <c r="H156" s="221">
        <v>26.108000000000001</v>
      </c>
      <c r="I156" s="222"/>
      <c r="J156" s="223">
        <f>ROUND(I156*H156,2)</f>
        <v>0</v>
      </c>
      <c r="K156" s="219" t="s">
        <v>152</v>
      </c>
      <c r="L156" s="43"/>
      <c r="M156" s="224" t="s">
        <v>1</v>
      </c>
      <c r="N156" s="225" t="s">
        <v>41</v>
      </c>
      <c r="O156" s="90"/>
      <c r="P156" s="226">
        <f>O156*H156</f>
        <v>0</v>
      </c>
      <c r="Q156" s="226">
        <v>0</v>
      </c>
      <c r="R156" s="226">
        <f>Q156*H156</f>
        <v>0</v>
      </c>
      <c r="S156" s="226">
        <v>0</v>
      </c>
      <c r="T156" s="22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8" t="s">
        <v>137</v>
      </c>
      <c r="AT156" s="228" t="s">
        <v>133</v>
      </c>
      <c r="AU156" s="228" t="s">
        <v>86</v>
      </c>
      <c r="AY156" s="16" t="s">
        <v>130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6" t="s">
        <v>84</v>
      </c>
      <c r="BK156" s="229">
        <f>ROUND(I156*H156,2)</f>
        <v>0</v>
      </c>
      <c r="BL156" s="16" t="s">
        <v>137</v>
      </c>
      <c r="BM156" s="228" t="s">
        <v>209</v>
      </c>
    </row>
    <row r="157" s="12" customFormat="1" ht="22.8" customHeight="1">
      <c r="A157" s="12"/>
      <c r="B157" s="201"/>
      <c r="C157" s="202"/>
      <c r="D157" s="203" t="s">
        <v>75</v>
      </c>
      <c r="E157" s="215" t="s">
        <v>210</v>
      </c>
      <c r="F157" s="215" t="s">
        <v>211</v>
      </c>
      <c r="G157" s="202"/>
      <c r="H157" s="202"/>
      <c r="I157" s="205"/>
      <c r="J157" s="216">
        <f>BK157</f>
        <v>0</v>
      </c>
      <c r="K157" s="202"/>
      <c r="L157" s="207"/>
      <c r="M157" s="208"/>
      <c r="N157" s="209"/>
      <c r="O157" s="209"/>
      <c r="P157" s="210">
        <f>P158</f>
        <v>0</v>
      </c>
      <c r="Q157" s="209"/>
      <c r="R157" s="210">
        <f>R158</f>
        <v>0</v>
      </c>
      <c r="S157" s="209"/>
      <c r="T157" s="211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2" t="s">
        <v>84</v>
      </c>
      <c r="AT157" s="213" t="s">
        <v>75</v>
      </c>
      <c r="AU157" s="213" t="s">
        <v>84</v>
      </c>
      <c r="AY157" s="212" t="s">
        <v>130</v>
      </c>
      <c r="BK157" s="214">
        <f>BK158</f>
        <v>0</v>
      </c>
    </row>
    <row r="158" s="2" customFormat="1" ht="14.4" customHeight="1">
      <c r="A158" s="37"/>
      <c r="B158" s="38"/>
      <c r="C158" s="217" t="s">
        <v>212</v>
      </c>
      <c r="D158" s="217" t="s">
        <v>133</v>
      </c>
      <c r="E158" s="218" t="s">
        <v>213</v>
      </c>
      <c r="F158" s="219" t="s">
        <v>214</v>
      </c>
      <c r="G158" s="220" t="s">
        <v>192</v>
      </c>
      <c r="H158" s="221">
        <v>2.5659999999999998</v>
      </c>
      <c r="I158" s="222"/>
      <c r="J158" s="223">
        <f>ROUND(I158*H158,2)</f>
        <v>0</v>
      </c>
      <c r="K158" s="219" t="s">
        <v>152</v>
      </c>
      <c r="L158" s="43"/>
      <c r="M158" s="224" t="s">
        <v>1</v>
      </c>
      <c r="N158" s="225" t="s">
        <v>41</v>
      </c>
      <c r="O158" s="90"/>
      <c r="P158" s="226">
        <f>O158*H158</f>
        <v>0</v>
      </c>
      <c r="Q158" s="226">
        <v>0</v>
      </c>
      <c r="R158" s="226">
        <f>Q158*H158</f>
        <v>0</v>
      </c>
      <c r="S158" s="226">
        <v>0</v>
      </c>
      <c r="T158" s="22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8" t="s">
        <v>137</v>
      </c>
      <c r="AT158" s="228" t="s">
        <v>133</v>
      </c>
      <c r="AU158" s="228" t="s">
        <v>86</v>
      </c>
      <c r="AY158" s="16" t="s">
        <v>130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6" t="s">
        <v>84</v>
      </c>
      <c r="BK158" s="229">
        <f>ROUND(I158*H158,2)</f>
        <v>0</v>
      </c>
      <c r="BL158" s="16" t="s">
        <v>137</v>
      </c>
      <c r="BM158" s="228" t="s">
        <v>215</v>
      </c>
    </row>
    <row r="159" s="12" customFormat="1" ht="25.92" customHeight="1">
      <c r="A159" s="12"/>
      <c r="B159" s="201"/>
      <c r="C159" s="202"/>
      <c r="D159" s="203" t="s">
        <v>75</v>
      </c>
      <c r="E159" s="204" t="s">
        <v>216</v>
      </c>
      <c r="F159" s="204" t="s">
        <v>217</v>
      </c>
      <c r="G159" s="202"/>
      <c r="H159" s="202"/>
      <c r="I159" s="205"/>
      <c r="J159" s="206">
        <f>BK159</f>
        <v>0</v>
      </c>
      <c r="K159" s="202"/>
      <c r="L159" s="207"/>
      <c r="M159" s="208"/>
      <c r="N159" s="209"/>
      <c r="O159" s="209"/>
      <c r="P159" s="210">
        <f>P160+P176+P198+P210+P228</f>
        <v>0</v>
      </c>
      <c r="Q159" s="209"/>
      <c r="R159" s="210">
        <f>R160+R176+R198+R210+R228</f>
        <v>34.162589480000001</v>
      </c>
      <c r="S159" s="209"/>
      <c r="T159" s="211">
        <f>T160+T176+T198+T210+T228</f>
        <v>26.107846000000002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2" t="s">
        <v>86</v>
      </c>
      <c r="AT159" s="213" t="s">
        <v>75</v>
      </c>
      <c r="AU159" s="213" t="s">
        <v>76</v>
      </c>
      <c r="AY159" s="212" t="s">
        <v>130</v>
      </c>
      <c r="BK159" s="214">
        <f>BK160+BK176+BK198+BK210+BK228</f>
        <v>0</v>
      </c>
    </row>
    <row r="160" s="12" customFormat="1" ht="22.8" customHeight="1">
      <c r="A160" s="12"/>
      <c r="B160" s="201"/>
      <c r="C160" s="202"/>
      <c r="D160" s="203" t="s">
        <v>75</v>
      </c>
      <c r="E160" s="215" t="s">
        <v>218</v>
      </c>
      <c r="F160" s="215" t="s">
        <v>219</v>
      </c>
      <c r="G160" s="202"/>
      <c r="H160" s="202"/>
      <c r="I160" s="205"/>
      <c r="J160" s="216">
        <f>BK160</f>
        <v>0</v>
      </c>
      <c r="K160" s="202"/>
      <c r="L160" s="207"/>
      <c r="M160" s="208"/>
      <c r="N160" s="209"/>
      <c r="O160" s="209"/>
      <c r="P160" s="210">
        <f>SUM(P161:P175)</f>
        <v>0</v>
      </c>
      <c r="Q160" s="209"/>
      <c r="R160" s="210">
        <f>SUM(R161:R175)</f>
        <v>4.1592408000000001</v>
      </c>
      <c r="S160" s="209"/>
      <c r="T160" s="211">
        <f>SUM(T161:T175)</f>
        <v>24.15504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2" t="s">
        <v>86</v>
      </c>
      <c r="AT160" s="213" t="s">
        <v>75</v>
      </c>
      <c r="AU160" s="213" t="s">
        <v>84</v>
      </c>
      <c r="AY160" s="212" t="s">
        <v>130</v>
      </c>
      <c r="BK160" s="214">
        <f>SUM(BK161:BK175)</f>
        <v>0</v>
      </c>
    </row>
    <row r="161" s="2" customFormat="1" ht="14.4" customHeight="1">
      <c r="A161" s="37"/>
      <c r="B161" s="38"/>
      <c r="C161" s="217" t="s">
        <v>220</v>
      </c>
      <c r="D161" s="217" t="s">
        <v>133</v>
      </c>
      <c r="E161" s="218" t="s">
        <v>221</v>
      </c>
      <c r="F161" s="219" t="s">
        <v>222</v>
      </c>
      <c r="G161" s="220" t="s">
        <v>136</v>
      </c>
      <c r="H161" s="221">
        <v>431.33999999999998</v>
      </c>
      <c r="I161" s="222"/>
      <c r="J161" s="223">
        <f>ROUND(I161*H161,2)</f>
        <v>0</v>
      </c>
      <c r="K161" s="219" t="s">
        <v>152</v>
      </c>
      <c r="L161" s="43"/>
      <c r="M161" s="224" t="s">
        <v>1</v>
      </c>
      <c r="N161" s="225" t="s">
        <v>41</v>
      </c>
      <c r="O161" s="90"/>
      <c r="P161" s="226">
        <f>O161*H161</f>
        <v>0</v>
      </c>
      <c r="Q161" s="226">
        <v>0</v>
      </c>
      <c r="R161" s="226">
        <f>Q161*H161</f>
        <v>0</v>
      </c>
      <c r="S161" s="226">
        <v>0.014</v>
      </c>
      <c r="T161" s="227">
        <f>S161*H161</f>
        <v>6.0387599999999999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8" t="s">
        <v>206</v>
      </c>
      <c r="AT161" s="228" t="s">
        <v>133</v>
      </c>
      <c r="AU161" s="228" t="s">
        <v>86</v>
      </c>
      <c r="AY161" s="16" t="s">
        <v>130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6" t="s">
        <v>84</v>
      </c>
      <c r="BK161" s="229">
        <f>ROUND(I161*H161,2)</f>
        <v>0</v>
      </c>
      <c r="BL161" s="16" t="s">
        <v>206</v>
      </c>
      <c r="BM161" s="228" t="s">
        <v>223</v>
      </c>
    </row>
    <row r="162" s="13" customFormat="1">
      <c r="A162" s="13"/>
      <c r="B162" s="230"/>
      <c r="C162" s="231"/>
      <c r="D162" s="232" t="s">
        <v>139</v>
      </c>
      <c r="E162" s="233" t="s">
        <v>1</v>
      </c>
      <c r="F162" s="234" t="s">
        <v>224</v>
      </c>
      <c r="G162" s="231"/>
      <c r="H162" s="235">
        <v>431.33999999999998</v>
      </c>
      <c r="I162" s="236"/>
      <c r="J162" s="231"/>
      <c r="K162" s="231"/>
      <c r="L162" s="237"/>
      <c r="M162" s="238"/>
      <c r="N162" s="239"/>
      <c r="O162" s="239"/>
      <c r="P162" s="239"/>
      <c r="Q162" s="239"/>
      <c r="R162" s="239"/>
      <c r="S162" s="239"/>
      <c r="T162" s="24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1" t="s">
        <v>139</v>
      </c>
      <c r="AU162" s="241" t="s">
        <v>86</v>
      </c>
      <c r="AV162" s="13" t="s">
        <v>86</v>
      </c>
      <c r="AW162" s="13" t="s">
        <v>32</v>
      </c>
      <c r="AX162" s="13" t="s">
        <v>84</v>
      </c>
      <c r="AY162" s="241" t="s">
        <v>130</v>
      </c>
    </row>
    <row r="163" s="2" customFormat="1" ht="24.15" customHeight="1">
      <c r="A163" s="37"/>
      <c r="B163" s="38"/>
      <c r="C163" s="217" t="s">
        <v>225</v>
      </c>
      <c r="D163" s="217" t="s">
        <v>133</v>
      </c>
      <c r="E163" s="218" t="s">
        <v>226</v>
      </c>
      <c r="F163" s="219" t="s">
        <v>227</v>
      </c>
      <c r="G163" s="220" t="s">
        <v>136</v>
      </c>
      <c r="H163" s="221">
        <v>3019.3800000000001</v>
      </c>
      <c r="I163" s="222"/>
      <c r="J163" s="223">
        <f>ROUND(I163*H163,2)</f>
        <v>0</v>
      </c>
      <c r="K163" s="219" t="s">
        <v>152</v>
      </c>
      <c r="L163" s="43"/>
      <c r="M163" s="224" t="s">
        <v>1</v>
      </c>
      <c r="N163" s="225" t="s">
        <v>41</v>
      </c>
      <c r="O163" s="90"/>
      <c r="P163" s="226">
        <f>O163*H163</f>
        <v>0</v>
      </c>
      <c r="Q163" s="226">
        <v>0</v>
      </c>
      <c r="R163" s="226">
        <f>Q163*H163</f>
        <v>0</v>
      </c>
      <c r="S163" s="226">
        <v>0.0060000000000000001</v>
      </c>
      <c r="T163" s="227">
        <f>S163*H163</f>
        <v>18.11628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8" t="s">
        <v>206</v>
      </c>
      <c r="AT163" s="228" t="s">
        <v>133</v>
      </c>
      <c r="AU163" s="228" t="s">
        <v>86</v>
      </c>
      <c r="AY163" s="16" t="s">
        <v>130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6" t="s">
        <v>84</v>
      </c>
      <c r="BK163" s="229">
        <f>ROUND(I163*H163,2)</f>
        <v>0</v>
      </c>
      <c r="BL163" s="16" t="s">
        <v>206</v>
      </c>
      <c r="BM163" s="228" t="s">
        <v>228</v>
      </c>
    </row>
    <row r="164" s="13" customFormat="1">
      <c r="A164" s="13"/>
      <c r="B164" s="230"/>
      <c r="C164" s="231"/>
      <c r="D164" s="232" t="s">
        <v>139</v>
      </c>
      <c r="E164" s="233" t="s">
        <v>1</v>
      </c>
      <c r="F164" s="234" t="s">
        <v>229</v>
      </c>
      <c r="G164" s="231"/>
      <c r="H164" s="235">
        <v>3019.3800000000001</v>
      </c>
      <c r="I164" s="236"/>
      <c r="J164" s="231"/>
      <c r="K164" s="231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139</v>
      </c>
      <c r="AU164" s="241" t="s">
        <v>86</v>
      </c>
      <c r="AV164" s="13" t="s">
        <v>86</v>
      </c>
      <c r="AW164" s="13" t="s">
        <v>32</v>
      </c>
      <c r="AX164" s="13" t="s">
        <v>84</v>
      </c>
      <c r="AY164" s="241" t="s">
        <v>130</v>
      </c>
    </row>
    <row r="165" s="2" customFormat="1" ht="24.15" customHeight="1">
      <c r="A165" s="37"/>
      <c r="B165" s="38"/>
      <c r="C165" s="217" t="s">
        <v>230</v>
      </c>
      <c r="D165" s="217" t="s">
        <v>133</v>
      </c>
      <c r="E165" s="218" t="s">
        <v>231</v>
      </c>
      <c r="F165" s="219" t="s">
        <v>232</v>
      </c>
      <c r="G165" s="220" t="s">
        <v>136</v>
      </c>
      <c r="H165" s="221">
        <v>473.54000000000002</v>
      </c>
      <c r="I165" s="222"/>
      <c r="J165" s="223">
        <f>ROUND(I165*H165,2)</f>
        <v>0</v>
      </c>
      <c r="K165" s="219" t="s">
        <v>152</v>
      </c>
      <c r="L165" s="43"/>
      <c r="M165" s="224" t="s">
        <v>1</v>
      </c>
      <c r="N165" s="225" t="s">
        <v>41</v>
      </c>
      <c r="O165" s="90"/>
      <c r="P165" s="226">
        <f>O165*H165</f>
        <v>0</v>
      </c>
      <c r="Q165" s="226">
        <v>3.0000000000000001E-05</v>
      </c>
      <c r="R165" s="226">
        <f>Q165*H165</f>
        <v>0.0142062</v>
      </c>
      <c r="S165" s="226">
        <v>0</v>
      </c>
      <c r="T165" s="22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8" t="s">
        <v>206</v>
      </c>
      <c r="AT165" s="228" t="s">
        <v>133</v>
      </c>
      <c r="AU165" s="228" t="s">
        <v>86</v>
      </c>
      <c r="AY165" s="16" t="s">
        <v>130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6" t="s">
        <v>84</v>
      </c>
      <c r="BK165" s="229">
        <f>ROUND(I165*H165,2)</f>
        <v>0</v>
      </c>
      <c r="BL165" s="16" t="s">
        <v>206</v>
      </c>
      <c r="BM165" s="228" t="s">
        <v>233</v>
      </c>
    </row>
    <row r="166" s="13" customFormat="1">
      <c r="A166" s="13"/>
      <c r="B166" s="230"/>
      <c r="C166" s="231"/>
      <c r="D166" s="232" t="s">
        <v>139</v>
      </c>
      <c r="E166" s="233" t="s">
        <v>1</v>
      </c>
      <c r="F166" s="234" t="s">
        <v>234</v>
      </c>
      <c r="G166" s="231"/>
      <c r="H166" s="235">
        <v>473.54000000000002</v>
      </c>
      <c r="I166" s="236"/>
      <c r="J166" s="231"/>
      <c r="K166" s="231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139</v>
      </c>
      <c r="AU166" s="241" t="s">
        <v>86</v>
      </c>
      <c r="AV166" s="13" t="s">
        <v>86</v>
      </c>
      <c r="AW166" s="13" t="s">
        <v>32</v>
      </c>
      <c r="AX166" s="13" t="s">
        <v>84</v>
      </c>
      <c r="AY166" s="241" t="s">
        <v>130</v>
      </c>
    </row>
    <row r="167" s="2" customFormat="1" ht="14.4" customHeight="1">
      <c r="A167" s="37"/>
      <c r="B167" s="38"/>
      <c r="C167" s="253" t="s">
        <v>7</v>
      </c>
      <c r="D167" s="253" t="s">
        <v>235</v>
      </c>
      <c r="E167" s="254" t="s">
        <v>236</v>
      </c>
      <c r="F167" s="255" t="s">
        <v>237</v>
      </c>
      <c r="G167" s="256" t="s">
        <v>192</v>
      </c>
      <c r="H167" s="257">
        <v>0.748</v>
      </c>
      <c r="I167" s="258"/>
      <c r="J167" s="259">
        <f>ROUND(I167*H167,2)</f>
        <v>0</v>
      </c>
      <c r="K167" s="255" t="s">
        <v>152</v>
      </c>
      <c r="L167" s="260"/>
      <c r="M167" s="261" t="s">
        <v>1</v>
      </c>
      <c r="N167" s="262" t="s">
        <v>41</v>
      </c>
      <c r="O167" s="90"/>
      <c r="P167" s="226">
        <f>O167*H167</f>
        <v>0</v>
      </c>
      <c r="Q167" s="226">
        <v>1</v>
      </c>
      <c r="R167" s="226">
        <f>Q167*H167</f>
        <v>0.748</v>
      </c>
      <c r="S167" s="226">
        <v>0</v>
      </c>
      <c r="T167" s="227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8" t="s">
        <v>238</v>
      </c>
      <c r="AT167" s="228" t="s">
        <v>235</v>
      </c>
      <c r="AU167" s="228" t="s">
        <v>86</v>
      </c>
      <c r="AY167" s="16" t="s">
        <v>130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6" t="s">
        <v>84</v>
      </c>
      <c r="BK167" s="229">
        <f>ROUND(I167*H167,2)</f>
        <v>0</v>
      </c>
      <c r="BL167" s="16" t="s">
        <v>206</v>
      </c>
      <c r="BM167" s="228" t="s">
        <v>239</v>
      </c>
    </row>
    <row r="168" s="13" customFormat="1">
      <c r="A168" s="13"/>
      <c r="B168" s="230"/>
      <c r="C168" s="231"/>
      <c r="D168" s="232" t="s">
        <v>139</v>
      </c>
      <c r="E168" s="231"/>
      <c r="F168" s="234" t="s">
        <v>240</v>
      </c>
      <c r="G168" s="231"/>
      <c r="H168" s="235">
        <v>0.748</v>
      </c>
      <c r="I168" s="236"/>
      <c r="J168" s="231"/>
      <c r="K168" s="231"/>
      <c r="L168" s="237"/>
      <c r="M168" s="238"/>
      <c r="N168" s="239"/>
      <c r="O168" s="239"/>
      <c r="P168" s="239"/>
      <c r="Q168" s="239"/>
      <c r="R168" s="239"/>
      <c r="S168" s="239"/>
      <c r="T168" s="24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1" t="s">
        <v>139</v>
      </c>
      <c r="AU168" s="241" t="s">
        <v>86</v>
      </c>
      <c r="AV168" s="13" t="s">
        <v>86</v>
      </c>
      <c r="AW168" s="13" t="s">
        <v>4</v>
      </c>
      <c r="AX168" s="13" t="s">
        <v>84</v>
      </c>
      <c r="AY168" s="241" t="s">
        <v>130</v>
      </c>
    </row>
    <row r="169" s="2" customFormat="1" ht="24.15" customHeight="1">
      <c r="A169" s="37"/>
      <c r="B169" s="38"/>
      <c r="C169" s="217" t="s">
        <v>241</v>
      </c>
      <c r="D169" s="217" t="s">
        <v>133</v>
      </c>
      <c r="E169" s="218" t="s">
        <v>242</v>
      </c>
      <c r="F169" s="219" t="s">
        <v>243</v>
      </c>
      <c r="G169" s="220" t="s">
        <v>136</v>
      </c>
      <c r="H169" s="221">
        <v>473.54000000000002</v>
      </c>
      <c r="I169" s="222"/>
      <c r="J169" s="223">
        <f>ROUND(I169*H169,2)</f>
        <v>0</v>
      </c>
      <c r="K169" s="219" t="s">
        <v>152</v>
      </c>
      <c r="L169" s="43"/>
      <c r="M169" s="224" t="s">
        <v>1</v>
      </c>
      <c r="N169" s="225" t="s">
        <v>41</v>
      </c>
      <c r="O169" s="90"/>
      <c r="P169" s="226">
        <f>O169*H169</f>
        <v>0</v>
      </c>
      <c r="Q169" s="226">
        <v>0.00088000000000000003</v>
      </c>
      <c r="R169" s="226">
        <f>Q169*H169</f>
        <v>0.41671520000000001</v>
      </c>
      <c r="S169" s="226">
        <v>0</v>
      </c>
      <c r="T169" s="227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8" t="s">
        <v>206</v>
      </c>
      <c r="AT169" s="228" t="s">
        <v>133</v>
      </c>
      <c r="AU169" s="228" t="s">
        <v>86</v>
      </c>
      <c r="AY169" s="16" t="s">
        <v>130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6" t="s">
        <v>84</v>
      </c>
      <c r="BK169" s="229">
        <f>ROUND(I169*H169,2)</f>
        <v>0</v>
      </c>
      <c r="BL169" s="16" t="s">
        <v>206</v>
      </c>
      <c r="BM169" s="228" t="s">
        <v>244</v>
      </c>
    </row>
    <row r="170" s="13" customFormat="1">
      <c r="A170" s="13"/>
      <c r="B170" s="230"/>
      <c r="C170" s="231"/>
      <c r="D170" s="232" t="s">
        <v>139</v>
      </c>
      <c r="E170" s="233" t="s">
        <v>1</v>
      </c>
      <c r="F170" s="234" t="s">
        <v>234</v>
      </c>
      <c r="G170" s="231"/>
      <c r="H170" s="235">
        <v>473.54000000000002</v>
      </c>
      <c r="I170" s="236"/>
      <c r="J170" s="231"/>
      <c r="K170" s="231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139</v>
      </c>
      <c r="AU170" s="241" t="s">
        <v>86</v>
      </c>
      <c r="AV170" s="13" t="s">
        <v>86</v>
      </c>
      <c r="AW170" s="13" t="s">
        <v>32</v>
      </c>
      <c r="AX170" s="13" t="s">
        <v>84</v>
      </c>
      <c r="AY170" s="241" t="s">
        <v>130</v>
      </c>
    </row>
    <row r="171" s="2" customFormat="1" ht="14.4" customHeight="1">
      <c r="A171" s="37"/>
      <c r="B171" s="38"/>
      <c r="C171" s="253" t="s">
        <v>245</v>
      </c>
      <c r="D171" s="253" t="s">
        <v>235</v>
      </c>
      <c r="E171" s="254" t="s">
        <v>246</v>
      </c>
      <c r="F171" s="255" t="s">
        <v>247</v>
      </c>
      <c r="G171" s="256" t="s">
        <v>136</v>
      </c>
      <c r="H171" s="257">
        <v>551.91099999999994</v>
      </c>
      <c r="I171" s="258"/>
      <c r="J171" s="259">
        <f>ROUND(I171*H171,2)</f>
        <v>0</v>
      </c>
      <c r="K171" s="255" t="s">
        <v>152</v>
      </c>
      <c r="L171" s="260"/>
      <c r="M171" s="261" t="s">
        <v>1</v>
      </c>
      <c r="N171" s="262" t="s">
        <v>41</v>
      </c>
      <c r="O171" s="90"/>
      <c r="P171" s="226">
        <f>O171*H171</f>
        <v>0</v>
      </c>
      <c r="Q171" s="226">
        <v>0.0054000000000000003</v>
      </c>
      <c r="R171" s="226">
        <f>Q171*H171</f>
        <v>2.9803194</v>
      </c>
      <c r="S171" s="226">
        <v>0</v>
      </c>
      <c r="T171" s="22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8" t="s">
        <v>238</v>
      </c>
      <c r="AT171" s="228" t="s">
        <v>235</v>
      </c>
      <c r="AU171" s="228" t="s">
        <v>86</v>
      </c>
      <c r="AY171" s="16" t="s">
        <v>130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6" t="s">
        <v>84</v>
      </c>
      <c r="BK171" s="229">
        <f>ROUND(I171*H171,2)</f>
        <v>0</v>
      </c>
      <c r="BL171" s="16" t="s">
        <v>206</v>
      </c>
      <c r="BM171" s="228" t="s">
        <v>248</v>
      </c>
    </row>
    <row r="172" s="13" customFormat="1">
      <c r="A172" s="13"/>
      <c r="B172" s="230"/>
      <c r="C172" s="231"/>
      <c r="D172" s="232" t="s">
        <v>139</v>
      </c>
      <c r="E172" s="231"/>
      <c r="F172" s="234" t="s">
        <v>249</v>
      </c>
      <c r="G172" s="231"/>
      <c r="H172" s="235">
        <v>551.91099999999994</v>
      </c>
      <c r="I172" s="236"/>
      <c r="J172" s="231"/>
      <c r="K172" s="231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139</v>
      </c>
      <c r="AU172" s="241" t="s">
        <v>86</v>
      </c>
      <c r="AV172" s="13" t="s">
        <v>86</v>
      </c>
      <c r="AW172" s="13" t="s">
        <v>4</v>
      </c>
      <c r="AX172" s="13" t="s">
        <v>84</v>
      </c>
      <c r="AY172" s="241" t="s">
        <v>130</v>
      </c>
    </row>
    <row r="173" s="2" customFormat="1" ht="24.15" customHeight="1">
      <c r="A173" s="37"/>
      <c r="B173" s="38"/>
      <c r="C173" s="217" t="s">
        <v>250</v>
      </c>
      <c r="D173" s="217" t="s">
        <v>133</v>
      </c>
      <c r="E173" s="218" t="s">
        <v>251</v>
      </c>
      <c r="F173" s="219" t="s">
        <v>252</v>
      </c>
      <c r="G173" s="220" t="s">
        <v>253</v>
      </c>
      <c r="H173" s="263"/>
      <c r="I173" s="222"/>
      <c r="J173" s="223">
        <f>ROUND(I173*H173,2)</f>
        <v>0</v>
      </c>
      <c r="K173" s="219" t="s">
        <v>152</v>
      </c>
      <c r="L173" s="43"/>
      <c r="M173" s="224" t="s">
        <v>1</v>
      </c>
      <c r="N173" s="225" t="s">
        <v>41</v>
      </c>
      <c r="O173" s="90"/>
      <c r="P173" s="226">
        <f>O173*H173</f>
        <v>0</v>
      </c>
      <c r="Q173" s="226">
        <v>0</v>
      </c>
      <c r="R173" s="226">
        <f>Q173*H173</f>
        <v>0</v>
      </c>
      <c r="S173" s="226">
        <v>0</v>
      </c>
      <c r="T173" s="22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8" t="s">
        <v>206</v>
      </c>
      <c r="AT173" s="228" t="s">
        <v>133</v>
      </c>
      <c r="AU173" s="228" t="s">
        <v>86</v>
      </c>
      <c r="AY173" s="16" t="s">
        <v>130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6" t="s">
        <v>84</v>
      </c>
      <c r="BK173" s="229">
        <f>ROUND(I173*H173,2)</f>
        <v>0</v>
      </c>
      <c r="BL173" s="16" t="s">
        <v>206</v>
      </c>
      <c r="BM173" s="228" t="s">
        <v>254</v>
      </c>
    </row>
    <row r="174" s="2" customFormat="1" ht="24.15" customHeight="1">
      <c r="A174" s="37"/>
      <c r="B174" s="38"/>
      <c r="C174" s="217" t="s">
        <v>255</v>
      </c>
      <c r="D174" s="217" t="s">
        <v>133</v>
      </c>
      <c r="E174" s="218" t="s">
        <v>256</v>
      </c>
      <c r="F174" s="219" t="s">
        <v>257</v>
      </c>
      <c r="G174" s="220" t="s">
        <v>136</v>
      </c>
      <c r="H174" s="221">
        <v>431.33999999999998</v>
      </c>
      <c r="I174" s="222"/>
      <c r="J174" s="223">
        <f>ROUND(I174*H174,2)</f>
        <v>0</v>
      </c>
      <c r="K174" s="219" t="s">
        <v>1</v>
      </c>
      <c r="L174" s="43"/>
      <c r="M174" s="224" t="s">
        <v>1</v>
      </c>
      <c r="N174" s="225" t="s">
        <v>41</v>
      </c>
      <c r="O174" s="90"/>
      <c r="P174" s="226">
        <f>O174*H174</f>
        <v>0</v>
      </c>
      <c r="Q174" s="226">
        <v>0</v>
      </c>
      <c r="R174" s="226">
        <f>Q174*H174</f>
        <v>0</v>
      </c>
      <c r="S174" s="226">
        <v>0</v>
      </c>
      <c r="T174" s="22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8" t="s">
        <v>206</v>
      </c>
      <c r="AT174" s="228" t="s">
        <v>133</v>
      </c>
      <c r="AU174" s="228" t="s">
        <v>86</v>
      </c>
      <c r="AY174" s="16" t="s">
        <v>130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6" t="s">
        <v>84</v>
      </c>
      <c r="BK174" s="229">
        <f>ROUND(I174*H174,2)</f>
        <v>0</v>
      </c>
      <c r="BL174" s="16" t="s">
        <v>206</v>
      </c>
      <c r="BM174" s="228" t="s">
        <v>258</v>
      </c>
    </row>
    <row r="175" s="13" customFormat="1">
      <c r="A175" s="13"/>
      <c r="B175" s="230"/>
      <c r="C175" s="231"/>
      <c r="D175" s="232" t="s">
        <v>139</v>
      </c>
      <c r="E175" s="233" t="s">
        <v>1</v>
      </c>
      <c r="F175" s="234" t="s">
        <v>259</v>
      </c>
      <c r="G175" s="231"/>
      <c r="H175" s="235">
        <v>431.33999999999998</v>
      </c>
      <c r="I175" s="236"/>
      <c r="J175" s="231"/>
      <c r="K175" s="231"/>
      <c r="L175" s="237"/>
      <c r="M175" s="238"/>
      <c r="N175" s="239"/>
      <c r="O175" s="239"/>
      <c r="P175" s="239"/>
      <c r="Q175" s="239"/>
      <c r="R175" s="239"/>
      <c r="S175" s="239"/>
      <c r="T175" s="24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1" t="s">
        <v>139</v>
      </c>
      <c r="AU175" s="241" t="s">
        <v>86</v>
      </c>
      <c r="AV175" s="13" t="s">
        <v>86</v>
      </c>
      <c r="AW175" s="13" t="s">
        <v>32</v>
      </c>
      <c r="AX175" s="13" t="s">
        <v>84</v>
      </c>
      <c r="AY175" s="241" t="s">
        <v>130</v>
      </c>
    </row>
    <row r="176" s="12" customFormat="1" ht="22.8" customHeight="1">
      <c r="A176" s="12"/>
      <c r="B176" s="201"/>
      <c r="C176" s="202"/>
      <c r="D176" s="203" t="s">
        <v>75</v>
      </c>
      <c r="E176" s="215" t="s">
        <v>260</v>
      </c>
      <c r="F176" s="215" t="s">
        <v>261</v>
      </c>
      <c r="G176" s="202"/>
      <c r="H176" s="202"/>
      <c r="I176" s="205"/>
      <c r="J176" s="216">
        <f>BK176</f>
        <v>0</v>
      </c>
      <c r="K176" s="202"/>
      <c r="L176" s="207"/>
      <c r="M176" s="208"/>
      <c r="N176" s="209"/>
      <c r="O176" s="209"/>
      <c r="P176" s="210">
        <f>SUM(P177:P197)</f>
        <v>0</v>
      </c>
      <c r="Q176" s="209"/>
      <c r="R176" s="210">
        <f>SUM(R177:R197)</f>
        <v>22.670861599999999</v>
      </c>
      <c r="S176" s="209"/>
      <c r="T176" s="211">
        <f>SUM(T177:T197)</f>
        <v>1.5528239999999998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2" t="s">
        <v>86</v>
      </c>
      <c r="AT176" s="213" t="s">
        <v>75</v>
      </c>
      <c r="AU176" s="213" t="s">
        <v>84</v>
      </c>
      <c r="AY176" s="212" t="s">
        <v>130</v>
      </c>
      <c r="BK176" s="214">
        <f>SUM(BK177:BK197)</f>
        <v>0</v>
      </c>
    </row>
    <row r="177" s="2" customFormat="1" ht="24.15" customHeight="1">
      <c r="A177" s="37"/>
      <c r="B177" s="38"/>
      <c r="C177" s="217" t="s">
        <v>262</v>
      </c>
      <c r="D177" s="217" t="s">
        <v>133</v>
      </c>
      <c r="E177" s="218" t="s">
        <v>263</v>
      </c>
      <c r="F177" s="219" t="s">
        <v>264</v>
      </c>
      <c r="G177" s="220" t="s">
        <v>136</v>
      </c>
      <c r="H177" s="221">
        <v>862.67999999999995</v>
      </c>
      <c r="I177" s="222"/>
      <c r="J177" s="223">
        <f>ROUND(I177*H177,2)</f>
        <v>0</v>
      </c>
      <c r="K177" s="219" t="s">
        <v>152</v>
      </c>
      <c r="L177" s="43"/>
      <c r="M177" s="224" t="s">
        <v>1</v>
      </c>
      <c r="N177" s="225" t="s">
        <v>41</v>
      </c>
      <c r="O177" s="90"/>
      <c r="P177" s="226">
        <f>O177*H177</f>
        <v>0</v>
      </c>
      <c r="Q177" s="226">
        <v>0</v>
      </c>
      <c r="R177" s="226">
        <f>Q177*H177</f>
        <v>0</v>
      </c>
      <c r="S177" s="226">
        <v>0</v>
      </c>
      <c r="T177" s="22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8" t="s">
        <v>206</v>
      </c>
      <c r="AT177" s="228" t="s">
        <v>133</v>
      </c>
      <c r="AU177" s="228" t="s">
        <v>86</v>
      </c>
      <c r="AY177" s="16" t="s">
        <v>130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6" t="s">
        <v>84</v>
      </c>
      <c r="BK177" s="229">
        <f>ROUND(I177*H177,2)</f>
        <v>0</v>
      </c>
      <c r="BL177" s="16" t="s">
        <v>206</v>
      </c>
      <c r="BM177" s="228" t="s">
        <v>265</v>
      </c>
    </row>
    <row r="178" s="13" customFormat="1">
      <c r="A178" s="13"/>
      <c r="B178" s="230"/>
      <c r="C178" s="231"/>
      <c r="D178" s="232" t="s">
        <v>139</v>
      </c>
      <c r="E178" s="233" t="s">
        <v>1</v>
      </c>
      <c r="F178" s="234" t="s">
        <v>266</v>
      </c>
      <c r="G178" s="231"/>
      <c r="H178" s="235">
        <v>862.67999999999995</v>
      </c>
      <c r="I178" s="236"/>
      <c r="J178" s="231"/>
      <c r="K178" s="231"/>
      <c r="L178" s="237"/>
      <c r="M178" s="238"/>
      <c r="N178" s="239"/>
      <c r="O178" s="239"/>
      <c r="P178" s="239"/>
      <c r="Q178" s="239"/>
      <c r="R178" s="239"/>
      <c r="S178" s="239"/>
      <c r="T178" s="24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1" t="s">
        <v>139</v>
      </c>
      <c r="AU178" s="241" t="s">
        <v>86</v>
      </c>
      <c r="AV178" s="13" t="s">
        <v>86</v>
      </c>
      <c r="AW178" s="13" t="s">
        <v>32</v>
      </c>
      <c r="AX178" s="13" t="s">
        <v>84</v>
      </c>
      <c r="AY178" s="241" t="s">
        <v>130</v>
      </c>
    </row>
    <row r="179" s="2" customFormat="1" ht="24.15" customHeight="1">
      <c r="A179" s="37"/>
      <c r="B179" s="38"/>
      <c r="C179" s="253" t="s">
        <v>267</v>
      </c>
      <c r="D179" s="253" t="s">
        <v>235</v>
      </c>
      <c r="E179" s="254" t="s">
        <v>268</v>
      </c>
      <c r="F179" s="255" t="s">
        <v>269</v>
      </c>
      <c r="G179" s="256" t="s">
        <v>136</v>
      </c>
      <c r="H179" s="257">
        <v>474.47399999999999</v>
      </c>
      <c r="I179" s="258"/>
      <c r="J179" s="259">
        <f>ROUND(I179*H179,2)</f>
        <v>0</v>
      </c>
      <c r="K179" s="255" t="s">
        <v>1</v>
      </c>
      <c r="L179" s="260"/>
      <c r="M179" s="261" t="s">
        <v>1</v>
      </c>
      <c r="N179" s="262" t="s">
        <v>41</v>
      </c>
      <c r="O179" s="90"/>
      <c r="P179" s="226">
        <f>O179*H179</f>
        <v>0</v>
      </c>
      <c r="Q179" s="226">
        <v>0.021999999999999999</v>
      </c>
      <c r="R179" s="226">
        <f>Q179*H179</f>
        <v>10.438428</v>
      </c>
      <c r="S179" s="226">
        <v>0</v>
      </c>
      <c r="T179" s="22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8" t="s">
        <v>238</v>
      </c>
      <c r="AT179" s="228" t="s">
        <v>235</v>
      </c>
      <c r="AU179" s="228" t="s">
        <v>86</v>
      </c>
      <c r="AY179" s="16" t="s">
        <v>130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6" t="s">
        <v>84</v>
      </c>
      <c r="BK179" s="229">
        <f>ROUND(I179*H179,2)</f>
        <v>0</v>
      </c>
      <c r="BL179" s="16" t="s">
        <v>206</v>
      </c>
      <c r="BM179" s="228" t="s">
        <v>270</v>
      </c>
    </row>
    <row r="180" s="13" customFormat="1">
      <c r="A180" s="13"/>
      <c r="B180" s="230"/>
      <c r="C180" s="231"/>
      <c r="D180" s="232" t="s">
        <v>139</v>
      </c>
      <c r="E180" s="231"/>
      <c r="F180" s="234" t="s">
        <v>271</v>
      </c>
      <c r="G180" s="231"/>
      <c r="H180" s="235">
        <v>474.47399999999999</v>
      </c>
      <c r="I180" s="236"/>
      <c r="J180" s="231"/>
      <c r="K180" s="231"/>
      <c r="L180" s="237"/>
      <c r="M180" s="238"/>
      <c r="N180" s="239"/>
      <c r="O180" s="239"/>
      <c r="P180" s="239"/>
      <c r="Q180" s="239"/>
      <c r="R180" s="239"/>
      <c r="S180" s="239"/>
      <c r="T180" s="24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1" t="s">
        <v>139</v>
      </c>
      <c r="AU180" s="241" t="s">
        <v>86</v>
      </c>
      <c r="AV180" s="13" t="s">
        <v>86</v>
      </c>
      <c r="AW180" s="13" t="s">
        <v>4</v>
      </c>
      <c r="AX180" s="13" t="s">
        <v>84</v>
      </c>
      <c r="AY180" s="241" t="s">
        <v>130</v>
      </c>
    </row>
    <row r="181" s="2" customFormat="1" ht="24.15" customHeight="1">
      <c r="A181" s="37"/>
      <c r="B181" s="38"/>
      <c r="C181" s="253" t="s">
        <v>272</v>
      </c>
      <c r="D181" s="253" t="s">
        <v>235</v>
      </c>
      <c r="E181" s="254" t="s">
        <v>273</v>
      </c>
      <c r="F181" s="255" t="s">
        <v>274</v>
      </c>
      <c r="G181" s="256" t="s">
        <v>136</v>
      </c>
      <c r="H181" s="257">
        <v>474.47399999999999</v>
      </c>
      <c r="I181" s="258"/>
      <c r="J181" s="259">
        <f>ROUND(I181*H181,2)</f>
        <v>0</v>
      </c>
      <c r="K181" s="255" t="s">
        <v>1</v>
      </c>
      <c r="L181" s="260"/>
      <c r="M181" s="261" t="s">
        <v>1</v>
      </c>
      <c r="N181" s="262" t="s">
        <v>41</v>
      </c>
      <c r="O181" s="90"/>
      <c r="P181" s="226">
        <f>O181*H181</f>
        <v>0</v>
      </c>
      <c r="Q181" s="226">
        <v>0.021999999999999999</v>
      </c>
      <c r="R181" s="226">
        <f>Q181*H181</f>
        <v>10.438428</v>
      </c>
      <c r="S181" s="226">
        <v>0</v>
      </c>
      <c r="T181" s="227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8" t="s">
        <v>238</v>
      </c>
      <c r="AT181" s="228" t="s">
        <v>235</v>
      </c>
      <c r="AU181" s="228" t="s">
        <v>86</v>
      </c>
      <c r="AY181" s="16" t="s">
        <v>130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6" t="s">
        <v>84</v>
      </c>
      <c r="BK181" s="229">
        <f>ROUND(I181*H181,2)</f>
        <v>0</v>
      </c>
      <c r="BL181" s="16" t="s">
        <v>206</v>
      </c>
      <c r="BM181" s="228" t="s">
        <v>275</v>
      </c>
    </row>
    <row r="182" s="13" customFormat="1">
      <c r="A182" s="13"/>
      <c r="B182" s="230"/>
      <c r="C182" s="231"/>
      <c r="D182" s="232" t="s">
        <v>139</v>
      </c>
      <c r="E182" s="231"/>
      <c r="F182" s="234" t="s">
        <v>271</v>
      </c>
      <c r="G182" s="231"/>
      <c r="H182" s="235">
        <v>474.47399999999999</v>
      </c>
      <c r="I182" s="236"/>
      <c r="J182" s="231"/>
      <c r="K182" s="231"/>
      <c r="L182" s="237"/>
      <c r="M182" s="238"/>
      <c r="N182" s="239"/>
      <c r="O182" s="239"/>
      <c r="P182" s="239"/>
      <c r="Q182" s="239"/>
      <c r="R182" s="239"/>
      <c r="S182" s="239"/>
      <c r="T182" s="24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1" t="s">
        <v>139</v>
      </c>
      <c r="AU182" s="241" t="s">
        <v>86</v>
      </c>
      <c r="AV182" s="13" t="s">
        <v>86</v>
      </c>
      <c r="AW182" s="13" t="s">
        <v>4</v>
      </c>
      <c r="AX182" s="13" t="s">
        <v>84</v>
      </c>
      <c r="AY182" s="241" t="s">
        <v>130</v>
      </c>
    </row>
    <row r="183" s="2" customFormat="1" ht="37.8" customHeight="1">
      <c r="A183" s="37"/>
      <c r="B183" s="38"/>
      <c r="C183" s="217" t="s">
        <v>276</v>
      </c>
      <c r="D183" s="217" t="s">
        <v>133</v>
      </c>
      <c r="E183" s="218" t="s">
        <v>277</v>
      </c>
      <c r="F183" s="219" t="s">
        <v>278</v>
      </c>
      <c r="G183" s="220" t="s">
        <v>136</v>
      </c>
      <c r="H183" s="221">
        <v>115.95999999999999</v>
      </c>
      <c r="I183" s="222"/>
      <c r="J183" s="223">
        <f>ROUND(I183*H183,2)</f>
        <v>0</v>
      </c>
      <c r="K183" s="219" t="s">
        <v>152</v>
      </c>
      <c r="L183" s="43"/>
      <c r="M183" s="224" t="s">
        <v>1</v>
      </c>
      <c r="N183" s="225" t="s">
        <v>41</v>
      </c>
      <c r="O183" s="90"/>
      <c r="P183" s="226">
        <f>O183*H183</f>
        <v>0</v>
      </c>
      <c r="Q183" s="226">
        <v>0.0060600000000000003</v>
      </c>
      <c r="R183" s="226">
        <f>Q183*H183</f>
        <v>0.70271759999999994</v>
      </c>
      <c r="S183" s="226">
        <v>0</v>
      </c>
      <c r="T183" s="22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8" t="s">
        <v>206</v>
      </c>
      <c r="AT183" s="228" t="s">
        <v>133</v>
      </c>
      <c r="AU183" s="228" t="s">
        <v>86</v>
      </c>
      <c r="AY183" s="16" t="s">
        <v>130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6" t="s">
        <v>84</v>
      </c>
      <c r="BK183" s="229">
        <f>ROUND(I183*H183,2)</f>
        <v>0</v>
      </c>
      <c r="BL183" s="16" t="s">
        <v>206</v>
      </c>
      <c r="BM183" s="228" t="s">
        <v>279</v>
      </c>
    </row>
    <row r="184" s="13" customFormat="1">
      <c r="A184" s="13"/>
      <c r="B184" s="230"/>
      <c r="C184" s="231"/>
      <c r="D184" s="232" t="s">
        <v>139</v>
      </c>
      <c r="E184" s="233" t="s">
        <v>1</v>
      </c>
      <c r="F184" s="234" t="s">
        <v>140</v>
      </c>
      <c r="G184" s="231"/>
      <c r="H184" s="235">
        <v>104.76000000000001</v>
      </c>
      <c r="I184" s="236"/>
      <c r="J184" s="231"/>
      <c r="K184" s="231"/>
      <c r="L184" s="237"/>
      <c r="M184" s="238"/>
      <c r="N184" s="239"/>
      <c r="O184" s="239"/>
      <c r="P184" s="239"/>
      <c r="Q184" s="239"/>
      <c r="R184" s="239"/>
      <c r="S184" s="239"/>
      <c r="T184" s="24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1" t="s">
        <v>139</v>
      </c>
      <c r="AU184" s="241" t="s">
        <v>86</v>
      </c>
      <c r="AV184" s="13" t="s">
        <v>86</v>
      </c>
      <c r="AW184" s="13" t="s">
        <v>32</v>
      </c>
      <c r="AX184" s="13" t="s">
        <v>76</v>
      </c>
      <c r="AY184" s="241" t="s">
        <v>130</v>
      </c>
    </row>
    <row r="185" s="13" customFormat="1">
      <c r="A185" s="13"/>
      <c r="B185" s="230"/>
      <c r="C185" s="231"/>
      <c r="D185" s="232" t="s">
        <v>139</v>
      </c>
      <c r="E185" s="233" t="s">
        <v>1</v>
      </c>
      <c r="F185" s="234" t="s">
        <v>141</v>
      </c>
      <c r="G185" s="231"/>
      <c r="H185" s="235">
        <v>11.199999999999999</v>
      </c>
      <c r="I185" s="236"/>
      <c r="J185" s="231"/>
      <c r="K185" s="231"/>
      <c r="L185" s="237"/>
      <c r="M185" s="238"/>
      <c r="N185" s="239"/>
      <c r="O185" s="239"/>
      <c r="P185" s="239"/>
      <c r="Q185" s="239"/>
      <c r="R185" s="239"/>
      <c r="S185" s="239"/>
      <c r="T185" s="24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1" t="s">
        <v>139</v>
      </c>
      <c r="AU185" s="241" t="s">
        <v>86</v>
      </c>
      <c r="AV185" s="13" t="s">
        <v>86</v>
      </c>
      <c r="AW185" s="13" t="s">
        <v>32</v>
      </c>
      <c r="AX185" s="13" t="s">
        <v>76</v>
      </c>
      <c r="AY185" s="241" t="s">
        <v>130</v>
      </c>
    </row>
    <row r="186" s="14" customFormat="1">
      <c r="A186" s="14"/>
      <c r="B186" s="242"/>
      <c r="C186" s="243"/>
      <c r="D186" s="232" t="s">
        <v>139</v>
      </c>
      <c r="E186" s="244" t="s">
        <v>1</v>
      </c>
      <c r="F186" s="245" t="s">
        <v>142</v>
      </c>
      <c r="G186" s="243"/>
      <c r="H186" s="246">
        <v>115.96000000000001</v>
      </c>
      <c r="I186" s="247"/>
      <c r="J186" s="243"/>
      <c r="K186" s="243"/>
      <c r="L186" s="248"/>
      <c r="M186" s="249"/>
      <c r="N186" s="250"/>
      <c r="O186" s="250"/>
      <c r="P186" s="250"/>
      <c r="Q186" s="250"/>
      <c r="R186" s="250"/>
      <c r="S186" s="250"/>
      <c r="T186" s="25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2" t="s">
        <v>139</v>
      </c>
      <c r="AU186" s="252" t="s">
        <v>86</v>
      </c>
      <c r="AV186" s="14" t="s">
        <v>137</v>
      </c>
      <c r="AW186" s="14" t="s">
        <v>32</v>
      </c>
      <c r="AX186" s="14" t="s">
        <v>84</v>
      </c>
      <c r="AY186" s="252" t="s">
        <v>130</v>
      </c>
    </row>
    <row r="187" s="2" customFormat="1" ht="14.4" customHeight="1">
      <c r="A187" s="37"/>
      <c r="B187" s="38"/>
      <c r="C187" s="253" t="s">
        <v>280</v>
      </c>
      <c r="D187" s="253" t="s">
        <v>235</v>
      </c>
      <c r="E187" s="254" t="s">
        <v>281</v>
      </c>
      <c r="F187" s="255" t="s">
        <v>282</v>
      </c>
      <c r="G187" s="256" t="s">
        <v>136</v>
      </c>
      <c r="H187" s="257">
        <v>115.236</v>
      </c>
      <c r="I187" s="258"/>
      <c r="J187" s="259">
        <f>ROUND(I187*H187,2)</f>
        <v>0</v>
      </c>
      <c r="K187" s="255" t="s">
        <v>152</v>
      </c>
      <c r="L187" s="260"/>
      <c r="M187" s="261" t="s">
        <v>1</v>
      </c>
      <c r="N187" s="262" t="s">
        <v>41</v>
      </c>
      <c r="O187" s="90"/>
      <c r="P187" s="226">
        <f>O187*H187</f>
        <v>0</v>
      </c>
      <c r="Q187" s="226">
        <v>0.0080000000000000002</v>
      </c>
      <c r="R187" s="226">
        <f>Q187*H187</f>
        <v>0.92188800000000004</v>
      </c>
      <c r="S187" s="226">
        <v>0</v>
      </c>
      <c r="T187" s="227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8" t="s">
        <v>238</v>
      </c>
      <c r="AT187" s="228" t="s">
        <v>235</v>
      </c>
      <c r="AU187" s="228" t="s">
        <v>86</v>
      </c>
      <c r="AY187" s="16" t="s">
        <v>130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6" t="s">
        <v>84</v>
      </c>
      <c r="BK187" s="229">
        <f>ROUND(I187*H187,2)</f>
        <v>0</v>
      </c>
      <c r="BL187" s="16" t="s">
        <v>206</v>
      </c>
      <c r="BM187" s="228" t="s">
        <v>283</v>
      </c>
    </row>
    <row r="188" s="13" customFormat="1">
      <c r="A188" s="13"/>
      <c r="B188" s="230"/>
      <c r="C188" s="231"/>
      <c r="D188" s="232" t="s">
        <v>139</v>
      </c>
      <c r="E188" s="231"/>
      <c r="F188" s="234" t="s">
        <v>284</v>
      </c>
      <c r="G188" s="231"/>
      <c r="H188" s="235">
        <v>115.236</v>
      </c>
      <c r="I188" s="236"/>
      <c r="J188" s="231"/>
      <c r="K188" s="231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139</v>
      </c>
      <c r="AU188" s="241" t="s">
        <v>86</v>
      </c>
      <c r="AV188" s="13" t="s">
        <v>86</v>
      </c>
      <c r="AW188" s="13" t="s">
        <v>4</v>
      </c>
      <c r="AX188" s="13" t="s">
        <v>84</v>
      </c>
      <c r="AY188" s="241" t="s">
        <v>130</v>
      </c>
    </row>
    <row r="189" s="2" customFormat="1" ht="14.4" customHeight="1">
      <c r="A189" s="37"/>
      <c r="B189" s="38"/>
      <c r="C189" s="253" t="s">
        <v>285</v>
      </c>
      <c r="D189" s="253" t="s">
        <v>235</v>
      </c>
      <c r="E189" s="254" t="s">
        <v>286</v>
      </c>
      <c r="F189" s="255" t="s">
        <v>287</v>
      </c>
      <c r="G189" s="256" t="s">
        <v>136</v>
      </c>
      <c r="H189" s="257">
        <v>21.559999999999999</v>
      </c>
      <c r="I189" s="258"/>
      <c r="J189" s="259">
        <f>ROUND(I189*H189,2)</f>
        <v>0</v>
      </c>
      <c r="K189" s="255" t="s">
        <v>152</v>
      </c>
      <c r="L189" s="260"/>
      <c r="M189" s="261" t="s">
        <v>1</v>
      </c>
      <c r="N189" s="262" t="s">
        <v>41</v>
      </c>
      <c r="O189" s="90"/>
      <c r="P189" s="226">
        <f>O189*H189</f>
        <v>0</v>
      </c>
      <c r="Q189" s="226">
        <v>0.0070000000000000001</v>
      </c>
      <c r="R189" s="226">
        <f>Q189*H189</f>
        <v>0.15092</v>
      </c>
      <c r="S189" s="226">
        <v>0</v>
      </c>
      <c r="T189" s="227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8" t="s">
        <v>238</v>
      </c>
      <c r="AT189" s="228" t="s">
        <v>235</v>
      </c>
      <c r="AU189" s="228" t="s">
        <v>86</v>
      </c>
      <c r="AY189" s="16" t="s">
        <v>130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6" t="s">
        <v>84</v>
      </c>
      <c r="BK189" s="229">
        <f>ROUND(I189*H189,2)</f>
        <v>0</v>
      </c>
      <c r="BL189" s="16" t="s">
        <v>206</v>
      </c>
      <c r="BM189" s="228" t="s">
        <v>288</v>
      </c>
    </row>
    <row r="190" s="13" customFormat="1">
      <c r="A190" s="13"/>
      <c r="B190" s="230"/>
      <c r="C190" s="231"/>
      <c r="D190" s="232" t="s">
        <v>139</v>
      </c>
      <c r="E190" s="233" t="s">
        <v>1</v>
      </c>
      <c r="F190" s="234" t="s">
        <v>289</v>
      </c>
      <c r="G190" s="231"/>
      <c r="H190" s="235">
        <v>21.559999999999999</v>
      </c>
      <c r="I190" s="236"/>
      <c r="J190" s="231"/>
      <c r="K190" s="231"/>
      <c r="L190" s="237"/>
      <c r="M190" s="238"/>
      <c r="N190" s="239"/>
      <c r="O190" s="239"/>
      <c r="P190" s="239"/>
      <c r="Q190" s="239"/>
      <c r="R190" s="239"/>
      <c r="S190" s="239"/>
      <c r="T190" s="24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1" t="s">
        <v>139</v>
      </c>
      <c r="AU190" s="241" t="s">
        <v>86</v>
      </c>
      <c r="AV190" s="13" t="s">
        <v>86</v>
      </c>
      <c r="AW190" s="13" t="s">
        <v>32</v>
      </c>
      <c r="AX190" s="13" t="s">
        <v>84</v>
      </c>
      <c r="AY190" s="241" t="s">
        <v>130</v>
      </c>
    </row>
    <row r="191" s="2" customFormat="1" ht="14.4" customHeight="1">
      <c r="A191" s="37"/>
      <c r="B191" s="38"/>
      <c r="C191" s="253" t="s">
        <v>238</v>
      </c>
      <c r="D191" s="253" t="s">
        <v>235</v>
      </c>
      <c r="E191" s="254" t="s">
        <v>290</v>
      </c>
      <c r="F191" s="255" t="s">
        <v>291</v>
      </c>
      <c r="G191" s="256" t="s">
        <v>136</v>
      </c>
      <c r="H191" s="257">
        <v>12.32</v>
      </c>
      <c r="I191" s="258"/>
      <c r="J191" s="259">
        <f>ROUND(I191*H191,2)</f>
        <v>0</v>
      </c>
      <c r="K191" s="255" t="s">
        <v>152</v>
      </c>
      <c r="L191" s="260"/>
      <c r="M191" s="261" t="s">
        <v>1</v>
      </c>
      <c r="N191" s="262" t="s">
        <v>41</v>
      </c>
      <c r="O191" s="90"/>
      <c r="P191" s="226">
        <f>O191*H191</f>
        <v>0</v>
      </c>
      <c r="Q191" s="226">
        <v>0.0015</v>
      </c>
      <c r="R191" s="226">
        <f>Q191*H191</f>
        <v>0.01848</v>
      </c>
      <c r="S191" s="226">
        <v>0</v>
      </c>
      <c r="T191" s="227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8" t="s">
        <v>238</v>
      </c>
      <c r="AT191" s="228" t="s">
        <v>235</v>
      </c>
      <c r="AU191" s="228" t="s">
        <v>86</v>
      </c>
      <c r="AY191" s="16" t="s">
        <v>130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6" t="s">
        <v>84</v>
      </c>
      <c r="BK191" s="229">
        <f>ROUND(I191*H191,2)</f>
        <v>0</v>
      </c>
      <c r="BL191" s="16" t="s">
        <v>206</v>
      </c>
      <c r="BM191" s="228" t="s">
        <v>292</v>
      </c>
    </row>
    <row r="192" s="13" customFormat="1">
      <c r="A192" s="13"/>
      <c r="B192" s="230"/>
      <c r="C192" s="231"/>
      <c r="D192" s="232" t="s">
        <v>139</v>
      </c>
      <c r="E192" s="233" t="s">
        <v>1</v>
      </c>
      <c r="F192" s="234" t="s">
        <v>293</v>
      </c>
      <c r="G192" s="231"/>
      <c r="H192" s="235">
        <v>12.32</v>
      </c>
      <c r="I192" s="236"/>
      <c r="J192" s="231"/>
      <c r="K192" s="231"/>
      <c r="L192" s="237"/>
      <c r="M192" s="238"/>
      <c r="N192" s="239"/>
      <c r="O192" s="239"/>
      <c r="P192" s="239"/>
      <c r="Q192" s="239"/>
      <c r="R192" s="239"/>
      <c r="S192" s="239"/>
      <c r="T192" s="24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1" t="s">
        <v>139</v>
      </c>
      <c r="AU192" s="241" t="s">
        <v>86</v>
      </c>
      <c r="AV192" s="13" t="s">
        <v>86</v>
      </c>
      <c r="AW192" s="13" t="s">
        <v>32</v>
      </c>
      <c r="AX192" s="13" t="s">
        <v>84</v>
      </c>
      <c r="AY192" s="241" t="s">
        <v>130</v>
      </c>
    </row>
    <row r="193" s="2" customFormat="1" ht="24.15" customHeight="1">
      <c r="A193" s="37"/>
      <c r="B193" s="38"/>
      <c r="C193" s="217" t="s">
        <v>294</v>
      </c>
      <c r="D193" s="217" t="s">
        <v>133</v>
      </c>
      <c r="E193" s="218" t="s">
        <v>295</v>
      </c>
      <c r="F193" s="219" t="s">
        <v>296</v>
      </c>
      <c r="G193" s="220" t="s">
        <v>136</v>
      </c>
      <c r="H193" s="221">
        <v>862.67999999999995</v>
      </c>
      <c r="I193" s="222"/>
      <c r="J193" s="223">
        <f>ROUND(I193*H193,2)</f>
        <v>0</v>
      </c>
      <c r="K193" s="219" t="s">
        <v>152</v>
      </c>
      <c r="L193" s="43"/>
      <c r="M193" s="224" t="s">
        <v>1</v>
      </c>
      <c r="N193" s="225" t="s">
        <v>41</v>
      </c>
      <c r="O193" s="90"/>
      <c r="P193" s="226">
        <f>O193*H193</f>
        <v>0</v>
      </c>
      <c r="Q193" s="226">
        <v>0</v>
      </c>
      <c r="R193" s="226">
        <f>Q193*H193</f>
        <v>0</v>
      </c>
      <c r="S193" s="226">
        <v>0.0018</v>
      </c>
      <c r="T193" s="227">
        <f>S193*H193</f>
        <v>1.5528239999999998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8" t="s">
        <v>206</v>
      </c>
      <c r="AT193" s="228" t="s">
        <v>133</v>
      </c>
      <c r="AU193" s="228" t="s">
        <v>86</v>
      </c>
      <c r="AY193" s="16" t="s">
        <v>130</v>
      </c>
      <c r="BE193" s="229">
        <f>IF(N193="základní",J193,0)</f>
        <v>0</v>
      </c>
      <c r="BF193" s="229">
        <f>IF(N193="snížená",J193,0)</f>
        <v>0</v>
      </c>
      <c r="BG193" s="229">
        <f>IF(N193="zákl. přenesená",J193,0)</f>
        <v>0</v>
      </c>
      <c r="BH193" s="229">
        <f>IF(N193="sníž. přenesená",J193,0)</f>
        <v>0</v>
      </c>
      <c r="BI193" s="229">
        <f>IF(N193="nulová",J193,0)</f>
        <v>0</v>
      </c>
      <c r="BJ193" s="16" t="s">
        <v>84</v>
      </c>
      <c r="BK193" s="229">
        <f>ROUND(I193*H193,2)</f>
        <v>0</v>
      </c>
      <c r="BL193" s="16" t="s">
        <v>206</v>
      </c>
      <c r="BM193" s="228" t="s">
        <v>297</v>
      </c>
    </row>
    <row r="194" s="13" customFormat="1">
      <c r="A194" s="13"/>
      <c r="B194" s="230"/>
      <c r="C194" s="231"/>
      <c r="D194" s="232" t="s">
        <v>139</v>
      </c>
      <c r="E194" s="233" t="s">
        <v>1</v>
      </c>
      <c r="F194" s="234" t="s">
        <v>298</v>
      </c>
      <c r="G194" s="231"/>
      <c r="H194" s="235">
        <v>862.67999999999995</v>
      </c>
      <c r="I194" s="236"/>
      <c r="J194" s="231"/>
      <c r="K194" s="231"/>
      <c r="L194" s="237"/>
      <c r="M194" s="238"/>
      <c r="N194" s="239"/>
      <c r="O194" s="239"/>
      <c r="P194" s="239"/>
      <c r="Q194" s="239"/>
      <c r="R194" s="239"/>
      <c r="S194" s="239"/>
      <c r="T194" s="24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1" t="s">
        <v>139</v>
      </c>
      <c r="AU194" s="241" t="s">
        <v>86</v>
      </c>
      <c r="AV194" s="13" t="s">
        <v>86</v>
      </c>
      <c r="AW194" s="13" t="s">
        <v>32</v>
      </c>
      <c r="AX194" s="13" t="s">
        <v>84</v>
      </c>
      <c r="AY194" s="241" t="s">
        <v>130</v>
      </c>
    </row>
    <row r="195" s="2" customFormat="1" ht="24.15" customHeight="1">
      <c r="A195" s="37"/>
      <c r="B195" s="38"/>
      <c r="C195" s="217" t="s">
        <v>299</v>
      </c>
      <c r="D195" s="217" t="s">
        <v>133</v>
      </c>
      <c r="E195" s="218" t="s">
        <v>300</v>
      </c>
      <c r="F195" s="219" t="s">
        <v>301</v>
      </c>
      <c r="G195" s="220" t="s">
        <v>253</v>
      </c>
      <c r="H195" s="263"/>
      <c r="I195" s="222"/>
      <c r="J195" s="223">
        <f>ROUND(I195*H195,2)</f>
        <v>0</v>
      </c>
      <c r="K195" s="219" t="s">
        <v>152</v>
      </c>
      <c r="L195" s="43"/>
      <c r="M195" s="224" t="s">
        <v>1</v>
      </c>
      <c r="N195" s="225" t="s">
        <v>41</v>
      </c>
      <c r="O195" s="90"/>
      <c r="P195" s="226">
        <f>O195*H195</f>
        <v>0</v>
      </c>
      <c r="Q195" s="226">
        <v>0</v>
      </c>
      <c r="R195" s="226">
        <f>Q195*H195</f>
        <v>0</v>
      </c>
      <c r="S195" s="226">
        <v>0</v>
      </c>
      <c r="T195" s="227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8" t="s">
        <v>206</v>
      </c>
      <c r="AT195" s="228" t="s">
        <v>133</v>
      </c>
      <c r="AU195" s="228" t="s">
        <v>86</v>
      </c>
      <c r="AY195" s="16" t="s">
        <v>130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16" t="s">
        <v>84</v>
      </c>
      <c r="BK195" s="229">
        <f>ROUND(I195*H195,2)</f>
        <v>0</v>
      </c>
      <c r="BL195" s="16" t="s">
        <v>206</v>
      </c>
      <c r="BM195" s="228" t="s">
        <v>302</v>
      </c>
    </row>
    <row r="196" s="2" customFormat="1" ht="14.4" customHeight="1">
      <c r="A196" s="37"/>
      <c r="B196" s="38"/>
      <c r="C196" s="217" t="s">
        <v>303</v>
      </c>
      <c r="D196" s="217" t="s">
        <v>133</v>
      </c>
      <c r="E196" s="218" t="s">
        <v>304</v>
      </c>
      <c r="F196" s="219" t="s">
        <v>305</v>
      </c>
      <c r="G196" s="220" t="s">
        <v>136</v>
      </c>
      <c r="H196" s="221">
        <v>431.33999999999998</v>
      </c>
      <c r="I196" s="222"/>
      <c r="J196" s="223">
        <f>ROUND(I196*H196,2)</f>
        <v>0</v>
      </c>
      <c r="K196" s="219" t="s">
        <v>1</v>
      </c>
      <c r="L196" s="43"/>
      <c r="M196" s="224" t="s">
        <v>1</v>
      </c>
      <c r="N196" s="225" t="s">
        <v>41</v>
      </c>
      <c r="O196" s="90"/>
      <c r="P196" s="226">
        <f>O196*H196</f>
        <v>0</v>
      </c>
      <c r="Q196" s="226">
        <v>0</v>
      </c>
      <c r="R196" s="226">
        <f>Q196*H196</f>
        <v>0</v>
      </c>
      <c r="S196" s="226">
        <v>0</v>
      </c>
      <c r="T196" s="227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8" t="s">
        <v>206</v>
      </c>
      <c r="AT196" s="228" t="s">
        <v>133</v>
      </c>
      <c r="AU196" s="228" t="s">
        <v>86</v>
      </c>
      <c r="AY196" s="16" t="s">
        <v>130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6" t="s">
        <v>84</v>
      </c>
      <c r="BK196" s="229">
        <f>ROUND(I196*H196,2)</f>
        <v>0</v>
      </c>
      <c r="BL196" s="16" t="s">
        <v>206</v>
      </c>
      <c r="BM196" s="228" t="s">
        <v>306</v>
      </c>
    </row>
    <row r="197" s="13" customFormat="1">
      <c r="A197" s="13"/>
      <c r="B197" s="230"/>
      <c r="C197" s="231"/>
      <c r="D197" s="232" t="s">
        <v>139</v>
      </c>
      <c r="E197" s="233" t="s">
        <v>1</v>
      </c>
      <c r="F197" s="234" t="s">
        <v>146</v>
      </c>
      <c r="G197" s="231"/>
      <c r="H197" s="235">
        <v>431.33999999999998</v>
      </c>
      <c r="I197" s="236"/>
      <c r="J197" s="231"/>
      <c r="K197" s="231"/>
      <c r="L197" s="237"/>
      <c r="M197" s="238"/>
      <c r="N197" s="239"/>
      <c r="O197" s="239"/>
      <c r="P197" s="239"/>
      <c r="Q197" s="239"/>
      <c r="R197" s="239"/>
      <c r="S197" s="239"/>
      <c r="T197" s="24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1" t="s">
        <v>139</v>
      </c>
      <c r="AU197" s="241" t="s">
        <v>86</v>
      </c>
      <c r="AV197" s="13" t="s">
        <v>86</v>
      </c>
      <c r="AW197" s="13" t="s">
        <v>32</v>
      </c>
      <c r="AX197" s="13" t="s">
        <v>84</v>
      </c>
      <c r="AY197" s="241" t="s">
        <v>130</v>
      </c>
    </row>
    <row r="198" s="12" customFormat="1" ht="22.8" customHeight="1">
      <c r="A198" s="12"/>
      <c r="B198" s="201"/>
      <c r="C198" s="202"/>
      <c r="D198" s="203" t="s">
        <v>75</v>
      </c>
      <c r="E198" s="215" t="s">
        <v>307</v>
      </c>
      <c r="F198" s="215" t="s">
        <v>308</v>
      </c>
      <c r="G198" s="202"/>
      <c r="H198" s="202"/>
      <c r="I198" s="205"/>
      <c r="J198" s="216">
        <f>BK198</f>
        <v>0</v>
      </c>
      <c r="K198" s="202"/>
      <c r="L198" s="207"/>
      <c r="M198" s="208"/>
      <c r="N198" s="209"/>
      <c r="O198" s="209"/>
      <c r="P198" s="210">
        <f>SUM(P199:P209)</f>
        <v>0</v>
      </c>
      <c r="Q198" s="209"/>
      <c r="R198" s="210">
        <f>SUM(R199:R209)</f>
        <v>7.2612970799999994</v>
      </c>
      <c r="S198" s="209"/>
      <c r="T198" s="211">
        <f>SUM(T199:T209)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2" t="s">
        <v>86</v>
      </c>
      <c r="AT198" s="213" t="s">
        <v>75</v>
      </c>
      <c r="AU198" s="213" t="s">
        <v>84</v>
      </c>
      <c r="AY198" s="212" t="s">
        <v>130</v>
      </c>
      <c r="BK198" s="214">
        <f>SUM(BK199:BK209)</f>
        <v>0</v>
      </c>
    </row>
    <row r="199" s="2" customFormat="1" ht="24.15" customHeight="1">
      <c r="A199" s="37"/>
      <c r="B199" s="38"/>
      <c r="C199" s="217" t="s">
        <v>309</v>
      </c>
      <c r="D199" s="217" t="s">
        <v>133</v>
      </c>
      <c r="E199" s="218" t="s">
        <v>310</v>
      </c>
      <c r="F199" s="219" t="s">
        <v>311</v>
      </c>
      <c r="G199" s="220" t="s">
        <v>136</v>
      </c>
      <c r="H199" s="221">
        <v>431.33999999999998</v>
      </c>
      <c r="I199" s="222"/>
      <c r="J199" s="223">
        <f>ROUND(I199*H199,2)</f>
        <v>0</v>
      </c>
      <c r="K199" s="219" t="s">
        <v>152</v>
      </c>
      <c r="L199" s="43"/>
      <c r="M199" s="224" t="s">
        <v>1</v>
      </c>
      <c r="N199" s="225" t="s">
        <v>41</v>
      </c>
      <c r="O199" s="90"/>
      <c r="P199" s="226">
        <f>O199*H199</f>
        <v>0</v>
      </c>
      <c r="Q199" s="226">
        <v>0.016250000000000001</v>
      </c>
      <c r="R199" s="226">
        <f>Q199*H199</f>
        <v>7.0092749999999997</v>
      </c>
      <c r="S199" s="226">
        <v>0</v>
      </c>
      <c r="T199" s="227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8" t="s">
        <v>206</v>
      </c>
      <c r="AT199" s="228" t="s">
        <v>133</v>
      </c>
      <c r="AU199" s="228" t="s">
        <v>86</v>
      </c>
      <c r="AY199" s="16" t="s">
        <v>130</v>
      </c>
      <c r="BE199" s="229">
        <f>IF(N199="základní",J199,0)</f>
        <v>0</v>
      </c>
      <c r="BF199" s="229">
        <f>IF(N199="snížená",J199,0)</f>
        <v>0</v>
      </c>
      <c r="BG199" s="229">
        <f>IF(N199="zákl. přenesená",J199,0)</f>
        <v>0</v>
      </c>
      <c r="BH199" s="229">
        <f>IF(N199="sníž. přenesená",J199,0)</f>
        <v>0</v>
      </c>
      <c r="BI199" s="229">
        <f>IF(N199="nulová",J199,0)</f>
        <v>0</v>
      </c>
      <c r="BJ199" s="16" t="s">
        <v>84</v>
      </c>
      <c r="BK199" s="229">
        <f>ROUND(I199*H199,2)</f>
        <v>0</v>
      </c>
      <c r="BL199" s="16" t="s">
        <v>206</v>
      </c>
      <c r="BM199" s="228" t="s">
        <v>312</v>
      </c>
    </row>
    <row r="200" s="2" customFormat="1">
      <c r="A200" s="37"/>
      <c r="B200" s="38"/>
      <c r="C200" s="39"/>
      <c r="D200" s="232" t="s">
        <v>313</v>
      </c>
      <c r="E200" s="39"/>
      <c r="F200" s="264" t="s">
        <v>314</v>
      </c>
      <c r="G200" s="39"/>
      <c r="H200" s="39"/>
      <c r="I200" s="265"/>
      <c r="J200" s="39"/>
      <c r="K200" s="39"/>
      <c r="L200" s="43"/>
      <c r="M200" s="266"/>
      <c r="N200" s="267"/>
      <c r="O200" s="90"/>
      <c r="P200" s="90"/>
      <c r="Q200" s="90"/>
      <c r="R200" s="90"/>
      <c r="S200" s="90"/>
      <c r="T200" s="91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6" t="s">
        <v>313</v>
      </c>
      <c r="AU200" s="16" t="s">
        <v>86</v>
      </c>
    </row>
    <row r="201" s="13" customFormat="1">
      <c r="A201" s="13"/>
      <c r="B201" s="230"/>
      <c r="C201" s="231"/>
      <c r="D201" s="232" t="s">
        <v>139</v>
      </c>
      <c r="E201" s="233" t="s">
        <v>1</v>
      </c>
      <c r="F201" s="234" t="s">
        <v>259</v>
      </c>
      <c r="G201" s="231"/>
      <c r="H201" s="235">
        <v>431.33999999999998</v>
      </c>
      <c r="I201" s="236"/>
      <c r="J201" s="231"/>
      <c r="K201" s="231"/>
      <c r="L201" s="237"/>
      <c r="M201" s="238"/>
      <c r="N201" s="239"/>
      <c r="O201" s="239"/>
      <c r="P201" s="239"/>
      <c r="Q201" s="239"/>
      <c r="R201" s="239"/>
      <c r="S201" s="239"/>
      <c r="T201" s="24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1" t="s">
        <v>139</v>
      </c>
      <c r="AU201" s="241" t="s">
        <v>86</v>
      </c>
      <c r="AV201" s="13" t="s">
        <v>86</v>
      </c>
      <c r="AW201" s="13" t="s">
        <v>32</v>
      </c>
      <c r="AX201" s="13" t="s">
        <v>84</v>
      </c>
      <c r="AY201" s="241" t="s">
        <v>130</v>
      </c>
    </row>
    <row r="202" s="2" customFormat="1" ht="24.15" customHeight="1">
      <c r="A202" s="37"/>
      <c r="B202" s="38"/>
      <c r="C202" s="217" t="s">
        <v>315</v>
      </c>
      <c r="D202" s="217" t="s">
        <v>133</v>
      </c>
      <c r="E202" s="218" t="s">
        <v>316</v>
      </c>
      <c r="F202" s="219" t="s">
        <v>317</v>
      </c>
      <c r="G202" s="220" t="s">
        <v>318</v>
      </c>
      <c r="H202" s="221">
        <v>10.784000000000001</v>
      </c>
      <c r="I202" s="222"/>
      <c r="J202" s="223">
        <f>ROUND(I202*H202,2)</f>
        <v>0</v>
      </c>
      <c r="K202" s="219" t="s">
        <v>152</v>
      </c>
      <c r="L202" s="43"/>
      <c r="M202" s="224" t="s">
        <v>1</v>
      </c>
      <c r="N202" s="225" t="s">
        <v>41</v>
      </c>
      <c r="O202" s="90"/>
      <c r="P202" s="226">
        <f>O202*H202</f>
        <v>0</v>
      </c>
      <c r="Q202" s="226">
        <v>0.023369999999999998</v>
      </c>
      <c r="R202" s="226">
        <f>Q202*H202</f>
        <v>0.25202207999999998</v>
      </c>
      <c r="S202" s="226">
        <v>0</v>
      </c>
      <c r="T202" s="227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8" t="s">
        <v>206</v>
      </c>
      <c r="AT202" s="228" t="s">
        <v>133</v>
      </c>
      <c r="AU202" s="228" t="s">
        <v>86</v>
      </c>
      <c r="AY202" s="16" t="s">
        <v>130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16" t="s">
        <v>84</v>
      </c>
      <c r="BK202" s="229">
        <f>ROUND(I202*H202,2)</f>
        <v>0</v>
      </c>
      <c r="BL202" s="16" t="s">
        <v>206</v>
      </c>
      <c r="BM202" s="228" t="s">
        <v>319</v>
      </c>
    </row>
    <row r="203" s="13" customFormat="1">
      <c r="A203" s="13"/>
      <c r="B203" s="230"/>
      <c r="C203" s="231"/>
      <c r="D203" s="232" t="s">
        <v>139</v>
      </c>
      <c r="E203" s="233" t="s">
        <v>1</v>
      </c>
      <c r="F203" s="234" t="s">
        <v>320</v>
      </c>
      <c r="G203" s="231"/>
      <c r="H203" s="235">
        <v>10.784000000000001</v>
      </c>
      <c r="I203" s="236"/>
      <c r="J203" s="231"/>
      <c r="K203" s="231"/>
      <c r="L203" s="237"/>
      <c r="M203" s="238"/>
      <c r="N203" s="239"/>
      <c r="O203" s="239"/>
      <c r="P203" s="239"/>
      <c r="Q203" s="239"/>
      <c r="R203" s="239"/>
      <c r="S203" s="239"/>
      <c r="T203" s="24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1" t="s">
        <v>139</v>
      </c>
      <c r="AU203" s="241" t="s">
        <v>86</v>
      </c>
      <c r="AV203" s="13" t="s">
        <v>86</v>
      </c>
      <c r="AW203" s="13" t="s">
        <v>32</v>
      </c>
      <c r="AX203" s="13" t="s">
        <v>84</v>
      </c>
      <c r="AY203" s="241" t="s">
        <v>130</v>
      </c>
    </row>
    <row r="204" s="2" customFormat="1" ht="24.15" customHeight="1">
      <c r="A204" s="37"/>
      <c r="B204" s="38"/>
      <c r="C204" s="217" t="s">
        <v>321</v>
      </c>
      <c r="D204" s="217" t="s">
        <v>133</v>
      </c>
      <c r="E204" s="218" t="s">
        <v>322</v>
      </c>
      <c r="F204" s="219" t="s">
        <v>323</v>
      </c>
      <c r="G204" s="220" t="s">
        <v>253</v>
      </c>
      <c r="H204" s="263"/>
      <c r="I204" s="222"/>
      <c r="J204" s="223">
        <f>ROUND(I204*H204,2)</f>
        <v>0</v>
      </c>
      <c r="K204" s="219" t="s">
        <v>152</v>
      </c>
      <c r="L204" s="43"/>
      <c r="M204" s="224" t="s">
        <v>1</v>
      </c>
      <c r="N204" s="225" t="s">
        <v>41</v>
      </c>
      <c r="O204" s="90"/>
      <c r="P204" s="226">
        <f>O204*H204</f>
        <v>0</v>
      </c>
      <c r="Q204" s="226">
        <v>0</v>
      </c>
      <c r="R204" s="226">
        <f>Q204*H204</f>
        <v>0</v>
      </c>
      <c r="S204" s="226">
        <v>0</v>
      </c>
      <c r="T204" s="227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8" t="s">
        <v>206</v>
      </c>
      <c r="AT204" s="228" t="s">
        <v>133</v>
      </c>
      <c r="AU204" s="228" t="s">
        <v>86</v>
      </c>
      <c r="AY204" s="16" t="s">
        <v>130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16" t="s">
        <v>84</v>
      </c>
      <c r="BK204" s="229">
        <f>ROUND(I204*H204,2)</f>
        <v>0</v>
      </c>
      <c r="BL204" s="16" t="s">
        <v>206</v>
      </c>
      <c r="BM204" s="228" t="s">
        <v>324</v>
      </c>
    </row>
    <row r="205" s="2" customFormat="1" ht="14.4" customHeight="1">
      <c r="A205" s="37"/>
      <c r="B205" s="38"/>
      <c r="C205" s="217" t="s">
        <v>325</v>
      </c>
      <c r="D205" s="217" t="s">
        <v>133</v>
      </c>
      <c r="E205" s="218" t="s">
        <v>326</v>
      </c>
      <c r="F205" s="219" t="s">
        <v>327</v>
      </c>
      <c r="G205" s="220" t="s">
        <v>181</v>
      </c>
      <c r="H205" s="221">
        <v>1</v>
      </c>
      <c r="I205" s="222"/>
      <c r="J205" s="223">
        <f>ROUND(I205*H205,2)</f>
        <v>0</v>
      </c>
      <c r="K205" s="219" t="s">
        <v>1</v>
      </c>
      <c r="L205" s="43"/>
      <c r="M205" s="224" t="s">
        <v>1</v>
      </c>
      <c r="N205" s="225" t="s">
        <v>41</v>
      </c>
      <c r="O205" s="90"/>
      <c r="P205" s="226">
        <f>O205*H205</f>
        <v>0</v>
      </c>
      <c r="Q205" s="226">
        <v>0</v>
      </c>
      <c r="R205" s="226">
        <f>Q205*H205</f>
        <v>0</v>
      </c>
      <c r="S205" s="226">
        <v>0</v>
      </c>
      <c r="T205" s="227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8" t="s">
        <v>206</v>
      </c>
      <c r="AT205" s="228" t="s">
        <v>133</v>
      </c>
      <c r="AU205" s="228" t="s">
        <v>86</v>
      </c>
      <c r="AY205" s="16" t="s">
        <v>130</v>
      </c>
      <c r="BE205" s="229">
        <f>IF(N205="základní",J205,0)</f>
        <v>0</v>
      </c>
      <c r="BF205" s="229">
        <f>IF(N205="snížená",J205,0)</f>
        <v>0</v>
      </c>
      <c r="BG205" s="229">
        <f>IF(N205="zákl. přenesená",J205,0)</f>
        <v>0</v>
      </c>
      <c r="BH205" s="229">
        <f>IF(N205="sníž. přenesená",J205,0)</f>
        <v>0</v>
      </c>
      <c r="BI205" s="229">
        <f>IF(N205="nulová",J205,0)</f>
        <v>0</v>
      </c>
      <c r="BJ205" s="16" t="s">
        <v>84</v>
      </c>
      <c r="BK205" s="229">
        <f>ROUND(I205*H205,2)</f>
        <v>0</v>
      </c>
      <c r="BL205" s="16" t="s">
        <v>206</v>
      </c>
      <c r="BM205" s="228" t="s">
        <v>328</v>
      </c>
    </row>
    <row r="206" s="2" customFormat="1">
      <c r="A206" s="37"/>
      <c r="B206" s="38"/>
      <c r="C206" s="39"/>
      <c r="D206" s="232" t="s">
        <v>313</v>
      </c>
      <c r="E206" s="39"/>
      <c r="F206" s="264" t="s">
        <v>329</v>
      </c>
      <c r="G206" s="39"/>
      <c r="H206" s="39"/>
      <c r="I206" s="265"/>
      <c r="J206" s="39"/>
      <c r="K206" s="39"/>
      <c r="L206" s="43"/>
      <c r="M206" s="266"/>
      <c r="N206" s="267"/>
      <c r="O206" s="90"/>
      <c r="P206" s="90"/>
      <c r="Q206" s="90"/>
      <c r="R206" s="90"/>
      <c r="S206" s="90"/>
      <c r="T206" s="91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6" t="s">
        <v>313</v>
      </c>
      <c r="AU206" s="16" t="s">
        <v>86</v>
      </c>
    </row>
    <row r="207" s="2" customFormat="1" ht="14.4" customHeight="1">
      <c r="A207" s="37"/>
      <c r="B207" s="38"/>
      <c r="C207" s="217" t="s">
        <v>330</v>
      </c>
      <c r="D207" s="217" t="s">
        <v>133</v>
      </c>
      <c r="E207" s="218" t="s">
        <v>331</v>
      </c>
      <c r="F207" s="219" t="s">
        <v>332</v>
      </c>
      <c r="G207" s="220" t="s">
        <v>136</v>
      </c>
      <c r="H207" s="221">
        <v>18.100000000000001</v>
      </c>
      <c r="I207" s="222"/>
      <c r="J207" s="223">
        <f>ROUND(I207*H207,2)</f>
        <v>0</v>
      </c>
      <c r="K207" s="219" t="s">
        <v>1</v>
      </c>
      <c r="L207" s="43"/>
      <c r="M207" s="224" t="s">
        <v>1</v>
      </c>
      <c r="N207" s="225" t="s">
        <v>41</v>
      </c>
      <c r="O207" s="90"/>
      <c r="P207" s="226">
        <f>O207*H207</f>
        <v>0</v>
      </c>
      <c r="Q207" s="226">
        <v>0</v>
      </c>
      <c r="R207" s="226">
        <f>Q207*H207</f>
        <v>0</v>
      </c>
      <c r="S207" s="226">
        <v>0</v>
      </c>
      <c r="T207" s="227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8" t="s">
        <v>206</v>
      </c>
      <c r="AT207" s="228" t="s">
        <v>133</v>
      </c>
      <c r="AU207" s="228" t="s">
        <v>86</v>
      </c>
      <c r="AY207" s="16" t="s">
        <v>130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16" t="s">
        <v>84</v>
      </c>
      <c r="BK207" s="229">
        <f>ROUND(I207*H207,2)</f>
        <v>0</v>
      </c>
      <c r="BL207" s="16" t="s">
        <v>206</v>
      </c>
      <c r="BM207" s="228" t="s">
        <v>333</v>
      </c>
    </row>
    <row r="208" s="2" customFormat="1">
      <c r="A208" s="37"/>
      <c r="B208" s="38"/>
      <c r="C208" s="39"/>
      <c r="D208" s="232" t="s">
        <v>313</v>
      </c>
      <c r="E208" s="39"/>
      <c r="F208" s="264" t="s">
        <v>334</v>
      </c>
      <c r="G208" s="39"/>
      <c r="H208" s="39"/>
      <c r="I208" s="265"/>
      <c r="J208" s="39"/>
      <c r="K208" s="39"/>
      <c r="L208" s="43"/>
      <c r="M208" s="266"/>
      <c r="N208" s="267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313</v>
      </c>
      <c r="AU208" s="16" t="s">
        <v>86</v>
      </c>
    </row>
    <row r="209" s="13" customFormat="1">
      <c r="A209" s="13"/>
      <c r="B209" s="230"/>
      <c r="C209" s="231"/>
      <c r="D209" s="232" t="s">
        <v>139</v>
      </c>
      <c r="E209" s="233" t="s">
        <v>1</v>
      </c>
      <c r="F209" s="234" t="s">
        <v>335</v>
      </c>
      <c r="G209" s="231"/>
      <c r="H209" s="235">
        <v>18.100000000000001</v>
      </c>
      <c r="I209" s="236"/>
      <c r="J209" s="231"/>
      <c r="K209" s="231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139</v>
      </c>
      <c r="AU209" s="241" t="s">
        <v>86</v>
      </c>
      <c r="AV209" s="13" t="s">
        <v>86</v>
      </c>
      <c r="AW209" s="13" t="s">
        <v>32</v>
      </c>
      <c r="AX209" s="13" t="s">
        <v>84</v>
      </c>
      <c r="AY209" s="241" t="s">
        <v>130</v>
      </c>
    </row>
    <row r="210" s="12" customFormat="1" ht="22.8" customHeight="1">
      <c r="A210" s="12"/>
      <c r="B210" s="201"/>
      <c r="C210" s="202"/>
      <c r="D210" s="203" t="s">
        <v>75</v>
      </c>
      <c r="E210" s="215" t="s">
        <v>336</v>
      </c>
      <c r="F210" s="215" t="s">
        <v>337</v>
      </c>
      <c r="G210" s="202"/>
      <c r="H210" s="202"/>
      <c r="I210" s="205"/>
      <c r="J210" s="216">
        <f>BK210</f>
        <v>0</v>
      </c>
      <c r="K210" s="202"/>
      <c r="L210" s="207"/>
      <c r="M210" s="208"/>
      <c r="N210" s="209"/>
      <c r="O210" s="209"/>
      <c r="P210" s="210">
        <f>SUM(P211:P227)</f>
        <v>0</v>
      </c>
      <c r="Q210" s="209"/>
      <c r="R210" s="210">
        <f>SUM(R211:R227)</f>
        <v>0.071190000000000003</v>
      </c>
      <c r="S210" s="209"/>
      <c r="T210" s="211">
        <f>SUM(T211:T227)</f>
        <v>0.39998200000000006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2" t="s">
        <v>86</v>
      </c>
      <c r="AT210" s="213" t="s">
        <v>75</v>
      </c>
      <c r="AU210" s="213" t="s">
        <v>84</v>
      </c>
      <c r="AY210" s="212" t="s">
        <v>130</v>
      </c>
      <c r="BK210" s="214">
        <f>SUM(BK211:BK227)</f>
        <v>0</v>
      </c>
    </row>
    <row r="211" s="2" customFormat="1" ht="24.15" customHeight="1">
      <c r="A211" s="37"/>
      <c r="B211" s="38"/>
      <c r="C211" s="217" t="s">
        <v>338</v>
      </c>
      <c r="D211" s="217" t="s">
        <v>133</v>
      </c>
      <c r="E211" s="218" t="s">
        <v>339</v>
      </c>
      <c r="F211" s="219" t="s">
        <v>340</v>
      </c>
      <c r="G211" s="220" t="s">
        <v>341</v>
      </c>
      <c r="H211" s="221">
        <v>27.300000000000001</v>
      </c>
      <c r="I211" s="222"/>
      <c r="J211" s="223">
        <f>ROUND(I211*H211,2)</f>
        <v>0</v>
      </c>
      <c r="K211" s="219" t="s">
        <v>152</v>
      </c>
      <c r="L211" s="43"/>
      <c r="M211" s="224" t="s">
        <v>1</v>
      </c>
      <c r="N211" s="225" t="s">
        <v>41</v>
      </c>
      <c r="O211" s="90"/>
      <c r="P211" s="226">
        <f>O211*H211</f>
        <v>0</v>
      </c>
      <c r="Q211" s="226">
        <v>0</v>
      </c>
      <c r="R211" s="226">
        <f>Q211*H211</f>
        <v>0</v>
      </c>
      <c r="S211" s="226">
        <v>0.0017700000000000001</v>
      </c>
      <c r="T211" s="227">
        <f>S211*H211</f>
        <v>0.048321000000000003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8" t="s">
        <v>206</v>
      </c>
      <c r="AT211" s="228" t="s">
        <v>133</v>
      </c>
      <c r="AU211" s="228" t="s">
        <v>86</v>
      </c>
      <c r="AY211" s="16" t="s">
        <v>130</v>
      </c>
      <c r="BE211" s="229">
        <f>IF(N211="základní",J211,0)</f>
        <v>0</v>
      </c>
      <c r="BF211" s="229">
        <f>IF(N211="snížená",J211,0)</f>
        <v>0</v>
      </c>
      <c r="BG211" s="229">
        <f>IF(N211="zákl. přenesená",J211,0)</f>
        <v>0</v>
      </c>
      <c r="BH211" s="229">
        <f>IF(N211="sníž. přenesená",J211,0)</f>
        <v>0</v>
      </c>
      <c r="BI211" s="229">
        <f>IF(N211="nulová",J211,0)</f>
        <v>0</v>
      </c>
      <c r="BJ211" s="16" t="s">
        <v>84</v>
      </c>
      <c r="BK211" s="229">
        <f>ROUND(I211*H211,2)</f>
        <v>0</v>
      </c>
      <c r="BL211" s="16" t="s">
        <v>206</v>
      </c>
      <c r="BM211" s="228" t="s">
        <v>342</v>
      </c>
    </row>
    <row r="212" s="13" customFormat="1">
      <c r="A212" s="13"/>
      <c r="B212" s="230"/>
      <c r="C212" s="231"/>
      <c r="D212" s="232" t="s">
        <v>139</v>
      </c>
      <c r="E212" s="233" t="s">
        <v>1</v>
      </c>
      <c r="F212" s="234" t="s">
        <v>343</v>
      </c>
      <c r="G212" s="231"/>
      <c r="H212" s="235">
        <v>27.300000000000001</v>
      </c>
      <c r="I212" s="236"/>
      <c r="J212" s="231"/>
      <c r="K212" s="231"/>
      <c r="L212" s="237"/>
      <c r="M212" s="238"/>
      <c r="N212" s="239"/>
      <c r="O212" s="239"/>
      <c r="P212" s="239"/>
      <c r="Q212" s="239"/>
      <c r="R212" s="239"/>
      <c r="S212" s="239"/>
      <c r="T212" s="24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1" t="s">
        <v>139</v>
      </c>
      <c r="AU212" s="241" t="s">
        <v>86</v>
      </c>
      <c r="AV212" s="13" t="s">
        <v>86</v>
      </c>
      <c r="AW212" s="13" t="s">
        <v>32</v>
      </c>
      <c r="AX212" s="13" t="s">
        <v>84</v>
      </c>
      <c r="AY212" s="241" t="s">
        <v>130</v>
      </c>
    </row>
    <row r="213" s="2" customFormat="1" ht="24.15" customHeight="1">
      <c r="A213" s="37"/>
      <c r="B213" s="38"/>
      <c r="C213" s="217" t="s">
        <v>344</v>
      </c>
      <c r="D213" s="217" t="s">
        <v>133</v>
      </c>
      <c r="E213" s="218" t="s">
        <v>345</v>
      </c>
      <c r="F213" s="219" t="s">
        <v>346</v>
      </c>
      <c r="G213" s="220" t="s">
        <v>341</v>
      </c>
      <c r="H213" s="221">
        <v>86.200000000000003</v>
      </c>
      <c r="I213" s="222"/>
      <c r="J213" s="223">
        <f>ROUND(I213*H213,2)</f>
        <v>0</v>
      </c>
      <c r="K213" s="219" t="s">
        <v>152</v>
      </c>
      <c r="L213" s="43"/>
      <c r="M213" s="224" t="s">
        <v>1</v>
      </c>
      <c r="N213" s="225" t="s">
        <v>41</v>
      </c>
      <c r="O213" s="90"/>
      <c r="P213" s="226">
        <f>O213*H213</f>
        <v>0</v>
      </c>
      <c r="Q213" s="226">
        <v>0</v>
      </c>
      <c r="R213" s="226">
        <f>Q213*H213</f>
        <v>0</v>
      </c>
      <c r="S213" s="226">
        <v>0.00191</v>
      </c>
      <c r="T213" s="227">
        <f>S213*H213</f>
        <v>0.16464200000000001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8" t="s">
        <v>206</v>
      </c>
      <c r="AT213" s="228" t="s">
        <v>133</v>
      </c>
      <c r="AU213" s="228" t="s">
        <v>86</v>
      </c>
      <c r="AY213" s="16" t="s">
        <v>130</v>
      </c>
      <c r="BE213" s="229">
        <f>IF(N213="základní",J213,0)</f>
        <v>0</v>
      </c>
      <c r="BF213" s="229">
        <f>IF(N213="snížená",J213,0)</f>
        <v>0</v>
      </c>
      <c r="BG213" s="229">
        <f>IF(N213="zákl. přenesená",J213,0)</f>
        <v>0</v>
      </c>
      <c r="BH213" s="229">
        <f>IF(N213="sníž. přenesená",J213,0)</f>
        <v>0</v>
      </c>
      <c r="BI213" s="229">
        <f>IF(N213="nulová",J213,0)</f>
        <v>0</v>
      </c>
      <c r="BJ213" s="16" t="s">
        <v>84</v>
      </c>
      <c r="BK213" s="229">
        <f>ROUND(I213*H213,2)</f>
        <v>0</v>
      </c>
      <c r="BL213" s="16" t="s">
        <v>206</v>
      </c>
      <c r="BM213" s="228" t="s">
        <v>347</v>
      </c>
    </row>
    <row r="214" s="13" customFormat="1">
      <c r="A214" s="13"/>
      <c r="B214" s="230"/>
      <c r="C214" s="231"/>
      <c r="D214" s="232" t="s">
        <v>139</v>
      </c>
      <c r="E214" s="233" t="s">
        <v>1</v>
      </c>
      <c r="F214" s="234" t="s">
        <v>348</v>
      </c>
      <c r="G214" s="231"/>
      <c r="H214" s="235">
        <v>86.200000000000003</v>
      </c>
      <c r="I214" s="236"/>
      <c r="J214" s="231"/>
      <c r="K214" s="231"/>
      <c r="L214" s="237"/>
      <c r="M214" s="238"/>
      <c r="N214" s="239"/>
      <c r="O214" s="239"/>
      <c r="P214" s="239"/>
      <c r="Q214" s="239"/>
      <c r="R214" s="239"/>
      <c r="S214" s="239"/>
      <c r="T214" s="24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1" t="s">
        <v>139</v>
      </c>
      <c r="AU214" s="241" t="s">
        <v>86</v>
      </c>
      <c r="AV214" s="13" t="s">
        <v>86</v>
      </c>
      <c r="AW214" s="13" t="s">
        <v>32</v>
      </c>
      <c r="AX214" s="13" t="s">
        <v>84</v>
      </c>
      <c r="AY214" s="241" t="s">
        <v>130</v>
      </c>
    </row>
    <row r="215" s="2" customFormat="1" ht="14.4" customHeight="1">
      <c r="A215" s="37"/>
      <c r="B215" s="38"/>
      <c r="C215" s="217" t="s">
        <v>349</v>
      </c>
      <c r="D215" s="217" t="s">
        <v>133</v>
      </c>
      <c r="E215" s="218" t="s">
        <v>350</v>
      </c>
      <c r="F215" s="219" t="s">
        <v>351</v>
      </c>
      <c r="G215" s="220" t="s">
        <v>341</v>
      </c>
      <c r="H215" s="221">
        <v>27.300000000000001</v>
      </c>
      <c r="I215" s="222"/>
      <c r="J215" s="223">
        <f>ROUND(I215*H215,2)</f>
        <v>0</v>
      </c>
      <c r="K215" s="219" t="s">
        <v>152</v>
      </c>
      <c r="L215" s="43"/>
      <c r="M215" s="224" t="s">
        <v>1</v>
      </c>
      <c r="N215" s="225" t="s">
        <v>41</v>
      </c>
      <c r="O215" s="90"/>
      <c r="P215" s="226">
        <f>O215*H215</f>
        <v>0</v>
      </c>
      <c r="Q215" s="226">
        <v>0</v>
      </c>
      <c r="R215" s="226">
        <f>Q215*H215</f>
        <v>0</v>
      </c>
      <c r="S215" s="226">
        <v>0.0022300000000000002</v>
      </c>
      <c r="T215" s="227">
        <f>S215*H215</f>
        <v>0.060879000000000009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8" t="s">
        <v>206</v>
      </c>
      <c r="AT215" s="228" t="s">
        <v>133</v>
      </c>
      <c r="AU215" s="228" t="s">
        <v>86</v>
      </c>
      <c r="AY215" s="16" t="s">
        <v>130</v>
      </c>
      <c r="BE215" s="229">
        <f>IF(N215="základní",J215,0)</f>
        <v>0</v>
      </c>
      <c r="BF215" s="229">
        <f>IF(N215="snížená",J215,0)</f>
        <v>0</v>
      </c>
      <c r="BG215" s="229">
        <f>IF(N215="zákl. přenesená",J215,0)</f>
        <v>0</v>
      </c>
      <c r="BH215" s="229">
        <f>IF(N215="sníž. přenesená",J215,0)</f>
        <v>0</v>
      </c>
      <c r="BI215" s="229">
        <f>IF(N215="nulová",J215,0)</f>
        <v>0</v>
      </c>
      <c r="BJ215" s="16" t="s">
        <v>84</v>
      </c>
      <c r="BK215" s="229">
        <f>ROUND(I215*H215,2)</f>
        <v>0</v>
      </c>
      <c r="BL215" s="16" t="s">
        <v>206</v>
      </c>
      <c r="BM215" s="228" t="s">
        <v>352</v>
      </c>
    </row>
    <row r="216" s="13" customFormat="1">
      <c r="A216" s="13"/>
      <c r="B216" s="230"/>
      <c r="C216" s="231"/>
      <c r="D216" s="232" t="s">
        <v>139</v>
      </c>
      <c r="E216" s="233" t="s">
        <v>1</v>
      </c>
      <c r="F216" s="234" t="s">
        <v>353</v>
      </c>
      <c r="G216" s="231"/>
      <c r="H216" s="235">
        <v>27.300000000000001</v>
      </c>
      <c r="I216" s="236"/>
      <c r="J216" s="231"/>
      <c r="K216" s="231"/>
      <c r="L216" s="237"/>
      <c r="M216" s="238"/>
      <c r="N216" s="239"/>
      <c r="O216" s="239"/>
      <c r="P216" s="239"/>
      <c r="Q216" s="239"/>
      <c r="R216" s="239"/>
      <c r="S216" s="239"/>
      <c r="T216" s="24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1" t="s">
        <v>139</v>
      </c>
      <c r="AU216" s="241" t="s">
        <v>86</v>
      </c>
      <c r="AV216" s="13" t="s">
        <v>86</v>
      </c>
      <c r="AW216" s="13" t="s">
        <v>32</v>
      </c>
      <c r="AX216" s="13" t="s">
        <v>84</v>
      </c>
      <c r="AY216" s="241" t="s">
        <v>130</v>
      </c>
    </row>
    <row r="217" s="2" customFormat="1" ht="14.4" customHeight="1">
      <c r="A217" s="37"/>
      <c r="B217" s="38"/>
      <c r="C217" s="217" t="s">
        <v>354</v>
      </c>
      <c r="D217" s="217" t="s">
        <v>133</v>
      </c>
      <c r="E217" s="218" t="s">
        <v>355</v>
      </c>
      <c r="F217" s="219" t="s">
        <v>356</v>
      </c>
      <c r="G217" s="220" t="s">
        <v>341</v>
      </c>
      <c r="H217" s="221">
        <v>27.300000000000001</v>
      </c>
      <c r="I217" s="222"/>
      <c r="J217" s="223">
        <f>ROUND(I217*H217,2)</f>
        <v>0</v>
      </c>
      <c r="K217" s="219" t="s">
        <v>152</v>
      </c>
      <c r="L217" s="43"/>
      <c r="M217" s="224" t="s">
        <v>1</v>
      </c>
      <c r="N217" s="225" t="s">
        <v>41</v>
      </c>
      <c r="O217" s="90"/>
      <c r="P217" s="226">
        <f>O217*H217</f>
        <v>0</v>
      </c>
      <c r="Q217" s="226">
        <v>0</v>
      </c>
      <c r="R217" s="226">
        <f>Q217*H217</f>
        <v>0</v>
      </c>
      <c r="S217" s="226">
        <v>0.0025999999999999999</v>
      </c>
      <c r="T217" s="227">
        <f>S217*H217</f>
        <v>0.070980000000000001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8" t="s">
        <v>206</v>
      </c>
      <c r="AT217" s="228" t="s">
        <v>133</v>
      </c>
      <c r="AU217" s="228" t="s">
        <v>86</v>
      </c>
      <c r="AY217" s="16" t="s">
        <v>130</v>
      </c>
      <c r="BE217" s="229">
        <f>IF(N217="základní",J217,0)</f>
        <v>0</v>
      </c>
      <c r="BF217" s="229">
        <f>IF(N217="snížená",J217,0)</f>
        <v>0</v>
      </c>
      <c r="BG217" s="229">
        <f>IF(N217="zákl. přenesená",J217,0)</f>
        <v>0</v>
      </c>
      <c r="BH217" s="229">
        <f>IF(N217="sníž. přenesená",J217,0)</f>
        <v>0</v>
      </c>
      <c r="BI217" s="229">
        <f>IF(N217="nulová",J217,0)</f>
        <v>0</v>
      </c>
      <c r="BJ217" s="16" t="s">
        <v>84</v>
      </c>
      <c r="BK217" s="229">
        <f>ROUND(I217*H217,2)</f>
        <v>0</v>
      </c>
      <c r="BL217" s="16" t="s">
        <v>206</v>
      </c>
      <c r="BM217" s="228" t="s">
        <v>357</v>
      </c>
    </row>
    <row r="218" s="13" customFormat="1">
      <c r="A218" s="13"/>
      <c r="B218" s="230"/>
      <c r="C218" s="231"/>
      <c r="D218" s="232" t="s">
        <v>139</v>
      </c>
      <c r="E218" s="233" t="s">
        <v>1</v>
      </c>
      <c r="F218" s="234" t="s">
        <v>358</v>
      </c>
      <c r="G218" s="231"/>
      <c r="H218" s="235">
        <v>27.300000000000001</v>
      </c>
      <c r="I218" s="236"/>
      <c r="J218" s="231"/>
      <c r="K218" s="231"/>
      <c r="L218" s="237"/>
      <c r="M218" s="238"/>
      <c r="N218" s="239"/>
      <c r="O218" s="239"/>
      <c r="P218" s="239"/>
      <c r="Q218" s="239"/>
      <c r="R218" s="239"/>
      <c r="S218" s="239"/>
      <c r="T218" s="24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1" t="s">
        <v>139</v>
      </c>
      <c r="AU218" s="241" t="s">
        <v>86</v>
      </c>
      <c r="AV218" s="13" t="s">
        <v>86</v>
      </c>
      <c r="AW218" s="13" t="s">
        <v>32</v>
      </c>
      <c r="AX218" s="13" t="s">
        <v>84</v>
      </c>
      <c r="AY218" s="241" t="s">
        <v>130</v>
      </c>
    </row>
    <row r="219" s="2" customFormat="1" ht="14.4" customHeight="1">
      <c r="A219" s="37"/>
      <c r="B219" s="38"/>
      <c r="C219" s="217" t="s">
        <v>359</v>
      </c>
      <c r="D219" s="217" t="s">
        <v>133</v>
      </c>
      <c r="E219" s="218" t="s">
        <v>360</v>
      </c>
      <c r="F219" s="219" t="s">
        <v>361</v>
      </c>
      <c r="G219" s="220" t="s">
        <v>341</v>
      </c>
      <c r="H219" s="221">
        <v>14</v>
      </c>
      <c r="I219" s="222"/>
      <c r="J219" s="223">
        <f>ROUND(I219*H219,2)</f>
        <v>0</v>
      </c>
      <c r="K219" s="219" t="s">
        <v>152</v>
      </c>
      <c r="L219" s="43"/>
      <c r="M219" s="224" t="s">
        <v>1</v>
      </c>
      <c r="N219" s="225" t="s">
        <v>41</v>
      </c>
      <c r="O219" s="90"/>
      <c r="P219" s="226">
        <f>O219*H219</f>
        <v>0</v>
      </c>
      <c r="Q219" s="226">
        <v>0</v>
      </c>
      <c r="R219" s="226">
        <f>Q219*H219</f>
        <v>0</v>
      </c>
      <c r="S219" s="226">
        <v>0.0039399999999999999</v>
      </c>
      <c r="T219" s="227">
        <f>S219*H219</f>
        <v>0.055160000000000001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8" t="s">
        <v>206</v>
      </c>
      <c r="AT219" s="228" t="s">
        <v>133</v>
      </c>
      <c r="AU219" s="228" t="s">
        <v>86</v>
      </c>
      <c r="AY219" s="16" t="s">
        <v>130</v>
      </c>
      <c r="BE219" s="229">
        <f>IF(N219="základní",J219,0)</f>
        <v>0</v>
      </c>
      <c r="BF219" s="229">
        <f>IF(N219="snížená",J219,0)</f>
        <v>0</v>
      </c>
      <c r="BG219" s="229">
        <f>IF(N219="zákl. přenesená",J219,0)</f>
        <v>0</v>
      </c>
      <c r="BH219" s="229">
        <f>IF(N219="sníž. přenesená",J219,0)</f>
        <v>0</v>
      </c>
      <c r="BI219" s="229">
        <f>IF(N219="nulová",J219,0)</f>
        <v>0</v>
      </c>
      <c r="BJ219" s="16" t="s">
        <v>84</v>
      </c>
      <c r="BK219" s="229">
        <f>ROUND(I219*H219,2)</f>
        <v>0</v>
      </c>
      <c r="BL219" s="16" t="s">
        <v>206</v>
      </c>
      <c r="BM219" s="228" t="s">
        <v>362</v>
      </c>
    </row>
    <row r="220" s="13" customFormat="1">
      <c r="A220" s="13"/>
      <c r="B220" s="230"/>
      <c r="C220" s="231"/>
      <c r="D220" s="232" t="s">
        <v>139</v>
      </c>
      <c r="E220" s="233" t="s">
        <v>1</v>
      </c>
      <c r="F220" s="234" t="s">
        <v>363</v>
      </c>
      <c r="G220" s="231"/>
      <c r="H220" s="235">
        <v>14</v>
      </c>
      <c r="I220" s="236"/>
      <c r="J220" s="231"/>
      <c r="K220" s="231"/>
      <c r="L220" s="237"/>
      <c r="M220" s="238"/>
      <c r="N220" s="239"/>
      <c r="O220" s="239"/>
      <c r="P220" s="239"/>
      <c r="Q220" s="239"/>
      <c r="R220" s="239"/>
      <c r="S220" s="239"/>
      <c r="T220" s="24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1" t="s">
        <v>139</v>
      </c>
      <c r="AU220" s="241" t="s">
        <v>86</v>
      </c>
      <c r="AV220" s="13" t="s">
        <v>86</v>
      </c>
      <c r="AW220" s="13" t="s">
        <v>32</v>
      </c>
      <c r="AX220" s="13" t="s">
        <v>84</v>
      </c>
      <c r="AY220" s="241" t="s">
        <v>130</v>
      </c>
    </row>
    <row r="221" s="2" customFormat="1" ht="24.15" customHeight="1">
      <c r="A221" s="37"/>
      <c r="B221" s="38"/>
      <c r="C221" s="217" t="s">
        <v>364</v>
      </c>
      <c r="D221" s="217" t="s">
        <v>133</v>
      </c>
      <c r="E221" s="218" t="s">
        <v>365</v>
      </c>
      <c r="F221" s="219" t="s">
        <v>366</v>
      </c>
      <c r="G221" s="220" t="s">
        <v>341</v>
      </c>
      <c r="H221" s="221">
        <v>28</v>
      </c>
      <c r="I221" s="222"/>
      <c r="J221" s="223">
        <f>ROUND(I221*H221,2)</f>
        <v>0</v>
      </c>
      <c r="K221" s="219" t="s">
        <v>152</v>
      </c>
      <c r="L221" s="43"/>
      <c r="M221" s="224" t="s">
        <v>1</v>
      </c>
      <c r="N221" s="225" t="s">
        <v>41</v>
      </c>
      <c r="O221" s="90"/>
      <c r="P221" s="226">
        <f>O221*H221</f>
        <v>0</v>
      </c>
      <c r="Q221" s="226">
        <v>0.0016900000000000001</v>
      </c>
      <c r="R221" s="226">
        <f>Q221*H221</f>
        <v>0.047320000000000001</v>
      </c>
      <c r="S221" s="226">
        <v>0</v>
      </c>
      <c r="T221" s="227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8" t="s">
        <v>206</v>
      </c>
      <c r="AT221" s="228" t="s">
        <v>133</v>
      </c>
      <c r="AU221" s="228" t="s">
        <v>86</v>
      </c>
      <c r="AY221" s="16" t="s">
        <v>130</v>
      </c>
      <c r="BE221" s="229">
        <f>IF(N221="základní",J221,0)</f>
        <v>0</v>
      </c>
      <c r="BF221" s="229">
        <f>IF(N221="snížená",J221,0)</f>
        <v>0</v>
      </c>
      <c r="BG221" s="229">
        <f>IF(N221="zákl. přenesená",J221,0)</f>
        <v>0</v>
      </c>
      <c r="BH221" s="229">
        <f>IF(N221="sníž. přenesená",J221,0)</f>
        <v>0</v>
      </c>
      <c r="BI221" s="229">
        <f>IF(N221="nulová",J221,0)</f>
        <v>0</v>
      </c>
      <c r="BJ221" s="16" t="s">
        <v>84</v>
      </c>
      <c r="BK221" s="229">
        <f>ROUND(I221*H221,2)</f>
        <v>0</v>
      </c>
      <c r="BL221" s="16" t="s">
        <v>206</v>
      </c>
      <c r="BM221" s="228" t="s">
        <v>367</v>
      </c>
    </row>
    <row r="222" s="13" customFormat="1">
      <c r="A222" s="13"/>
      <c r="B222" s="230"/>
      <c r="C222" s="231"/>
      <c r="D222" s="232" t="s">
        <v>139</v>
      </c>
      <c r="E222" s="233" t="s">
        <v>1</v>
      </c>
      <c r="F222" s="234" t="s">
        <v>368</v>
      </c>
      <c r="G222" s="231"/>
      <c r="H222" s="235">
        <v>28</v>
      </c>
      <c r="I222" s="236"/>
      <c r="J222" s="231"/>
      <c r="K222" s="231"/>
      <c r="L222" s="237"/>
      <c r="M222" s="238"/>
      <c r="N222" s="239"/>
      <c r="O222" s="239"/>
      <c r="P222" s="239"/>
      <c r="Q222" s="239"/>
      <c r="R222" s="239"/>
      <c r="S222" s="239"/>
      <c r="T222" s="24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1" t="s">
        <v>139</v>
      </c>
      <c r="AU222" s="241" t="s">
        <v>86</v>
      </c>
      <c r="AV222" s="13" t="s">
        <v>86</v>
      </c>
      <c r="AW222" s="13" t="s">
        <v>32</v>
      </c>
      <c r="AX222" s="13" t="s">
        <v>84</v>
      </c>
      <c r="AY222" s="241" t="s">
        <v>130</v>
      </c>
    </row>
    <row r="223" s="2" customFormat="1" ht="24.15" customHeight="1">
      <c r="A223" s="37"/>
      <c r="B223" s="38"/>
      <c r="C223" s="217" t="s">
        <v>369</v>
      </c>
      <c r="D223" s="217" t="s">
        <v>133</v>
      </c>
      <c r="E223" s="218" t="s">
        <v>370</v>
      </c>
      <c r="F223" s="219" t="s">
        <v>371</v>
      </c>
      <c r="G223" s="220" t="s">
        <v>341</v>
      </c>
      <c r="H223" s="221">
        <v>11</v>
      </c>
      <c r="I223" s="222"/>
      <c r="J223" s="223">
        <f>ROUND(I223*H223,2)</f>
        <v>0</v>
      </c>
      <c r="K223" s="219" t="s">
        <v>152</v>
      </c>
      <c r="L223" s="43"/>
      <c r="M223" s="224" t="s">
        <v>1</v>
      </c>
      <c r="N223" s="225" t="s">
        <v>41</v>
      </c>
      <c r="O223" s="90"/>
      <c r="P223" s="226">
        <f>O223*H223</f>
        <v>0</v>
      </c>
      <c r="Q223" s="226">
        <v>0.0021700000000000001</v>
      </c>
      <c r="R223" s="226">
        <f>Q223*H223</f>
        <v>0.023870000000000002</v>
      </c>
      <c r="S223" s="226">
        <v>0</v>
      </c>
      <c r="T223" s="227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8" t="s">
        <v>206</v>
      </c>
      <c r="AT223" s="228" t="s">
        <v>133</v>
      </c>
      <c r="AU223" s="228" t="s">
        <v>86</v>
      </c>
      <c r="AY223" s="16" t="s">
        <v>130</v>
      </c>
      <c r="BE223" s="229">
        <f>IF(N223="základní",J223,0)</f>
        <v>0</v>
      </c>
      <c r="BF223" s="229">
        <f>IF(N223="snížená",J223,0)</f>
        <v>0</v>
      </c>
      <c r="BG223" s="229">
        <f>IF(N223="zákl. přenesená",J223,0)</f>
        <v>0</v>
      </c>
      <c r="BH223" s="229">
        <f>IF(N223="sníž. přenesená",J223,0)</f>
        <v>0</v>
      </c>
      <c r="BI223" s="229">
        <f>IF(N223="nulová",J223,0)</f>
        <v>0</v>
      </c>
      <c r="BJ223" s="16" t="s">
        <v>84</v>
      </c>
      <c r="BK223" s="229">
        <f>ROUND(I223*H223,2)</f>
        <v>0</v>
      </c>
      <c r="BL223" s="16" t="s">
        <v>206</v>
      </c>
      <c r="BM223" s="228" t="s">
        <v>372</v>
      </c>
    </row>
    <row r="224" s="13" customFormat="1">
      <c r="A224" s="13"/>
      <c r="B224" s="230"/>
      <c r="C224" s="231"/>
      <c r="D224" s="232" t="s">
        <v>139</v>
      </c>
      <c r="E224" s="233" t="s">
        <v>1</v>
      </c>
      <c r="F224" s="234" t="s">
        <v>373</v>
      </c>
      <c r="G224" s="231"/>
      <c r="H224" s="235">
        <v>11</v>
      </c>
      <c r="I224" s="236"/>
      <c r="J224" s="231"/>
      <c r="K224" s="231"/>
      <c r="L224" s="237"/>
      <c r="M224" s="238"/>
      <c r="N224" s="239"/>
      <c r="O224" s="239"/>
      <c r="P224" s="239"/>
      <c r="Q224" s="239"/>
      <c r="R224" s="239"/>
      <c r="S224" s="239"/>
      <c r="T224" s="24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1" t="s">
        <v>139</v>
      </c>
      <c r="AU224" s="241" t="s">
        <v>86</v>
      </c>
      <c r="AV224" s="13" t="s">
        <v>86</v>
      </c>
      <c r="AW224" s="13" t="s">
        <v>32</v>
      </c>
      <c r="AX224" s="13" t="s">
        <v>84</v>
      </c>
      <c r="AY224" s="241" t="s">
        <v>130</v>
      </c>
    </row>
    <row r="225" s="2" customFormat="1" ht="24.15" customHeight="1">
      <c r="A225" s="37"/>
      <c r="B225" s="38"/>
      <c r="C225" s="217" t="s">
        <v>374</v>
      </c>
      <c r="D225" s="217" t="s">
        <v>133</v>
      </c>
      <c r="E225" s="218" t="s">
        <v>375</v>
      </c>
      <c r="F225" s="219" t="s">
        <v>376</v>
      </c>
      <c r="G225" s="220" t="s">
        <v>253</v>
      </c>
      <c r="H225" s="263"/>
      <c r="I225" s="222"/>
      <c r="J225" s="223">
        <f>ROUND(I225*H225,2)</f>
        <v>0</v>
      </c>
      <c r="K225" s="219" t="s">
        <v>152</v>
      </c>
      <c r="L225" s="43"/>
      <c r="M225" s="224" t="s">
        <v>1</v>
      </c>
      <c r="N225" s="225" t="s">
        <v>41</v>
      </c>
      <c r="O225" s="90"/>
      <c r="P225" s="226">
        <f>O225*H225</f>
        <v>0</v>
      </c>
      <c r="Q225" s="226">
        <v>0</v>
      </c>
      <c r="R225" s="226">
        <f>Q225*H225</f>
        <v>0</v>
      </c>
      <c r="S225" s="226">
        <v>0</v>
      </c>
      <c r="T225" s="227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8" t="s">
        <v>206</v>
      </c>
      <c r="AT225" s="228" t="s">
        <v>133</v>
      </c>
      <c r="AU225" s="228" t="s">
        <v>86</v>
      </c>
      <c r="AY225" s="16" t="s">
        <v>130</v>
      </c>
      <c r="BE225" s="229">
        <f>IF(N225="základní",J225,0)</f>
        <v>0</v>
      </c>
      <c r="BF225" s="229">
        <f>IF(N225="snížená",J225,0)</f>
        <v>0</v>
      </c>
      <c r="BG225" s="229">
        <f>IF(N225="zákl. přenesená",J225,0)</f>
        <v>0</v>
      </c>
      <c r="BH225" s="229">
        <f>IF(N225="sníž. přenesená",J225,0)</f>
        <v>0</v>
      </c>
      <c r="BI225" s="229">
        <f>IF(N225="nulová",J225,0)</f>
        <v>0</v>
      </c>
      <c r="BJ225" s="16" t="s">
        <v>84</v>
      </c>
      <c r="BK225" s="229">
        <f>ROUND(I225*H225,2)</f>
        <v>0</v>
      </c>
      <c r="BL225" s="16" t="s">
        <v>206</v>
      </c>
      <c r="BM225" s="228" t="s">
        <v>377</v>
      </c>
    </row>
    <row r="226" s="2" customFormat="1" ht="37.8" customHeight="1">
      <c r="A226" s="37"/>
      <c r="B226" s="38"/>
      <c r="C226" s="217" t="s">
        <v>378</v>
      </c>
      <c r="D226" s="217" t="s">
        <v>133</v>
      </c>
      <c r="E226" s="218" t="s">
        <v>379</v>
      </c>
      <c r="F226" s="219" t="s">
        <v>380</v>
      </c>
      <c r="G226" s="220" t="s">
        <v>341</v>
      </c>
      <c r="H226" s="221">
        <v>28</v>
      </c>
      <c r="I226" s="222"/>
      <c r="J226" s="223">
        <f>ROUND(I226*H226,2)</f>
        <v>0</v>
      </c>
      <c r="K226" s="219" t="s">
        <v>1</v>
      </c>
      <c r="L226" s="43"/>
      <c r="M226" s="224" t="s">
        <v>1</v>
      </c>
      <c r="N226" s="225" t="s">
        <v>41</v>
      </c>
      <c r="O226" s="90"/>
      <c r="P226" s="226">
        <f>O226*H226</f>
        <v>0</v>
      </c>
      <c r="Q226" s="226">
        <v>0</v>
      </c>
      <c r="R226" s="226">
        <f>Q226*H226</f>
        <v>0</v>
      </c>
      <c r="S226" s="226">
        <v>0</v>
      </c>
      <c r="T226" s="227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8" t="s">
        <v>206</v>
      </c>
      <c r="AT226" s="228" t="s">
        <v>133</v>
      </c>
      <c r="AU226" s="228" t="s">
        <v>86</v>
      </c>
      <c r="AY226" s="16" t="s">
        <v>130</v>
      </c>
      <c r="BE226" s="229">
        <f>IF(N226="základní",J226,0)</f>
        <v>0</v>
      </c>
      <c r="BF226" s="229">
        <f>IF(N226="snížená",J226,0)</f>
        <v>0</v>
      </c>
      <c r="BG226" s="229">
        <f>IF(N226="zákl. přenesená",J226,0)</f>
        <v>0</v>
      </c>
      <c r="BH226" s="229">
        <f>IF(N226="sníž. přenesená",J226,0)</f>
        <v>0</v>
      </c>
      <c r="BI226" s="229">
        <f>IF(N226="nulová",J226,0)</f>
        <v>0</v>
      </c>
      <c r="BJ226" s="16" t="s">
        <v>84</v>
      </c>
      <c r="BK226" s="229">
        <f>ROUND(I226*H226,2)</f>
        <v>0</v>
      </c>
      <c r="BL226" s="16" t="s">
        <v>206</v>
      </c>
      <c r="BM226" s="228" t="s">
        <v>381</v>
      </c>
    </row>
    <row r="227" s="2" customFormat="1" ht="37.8" customHeight="1">
      <c r="A227" s="37"/>
      <c r="B227" s="38"/>
      <c r="C227" s="217" t="s">
        <v>382</v>
      </c>
      <c r="D227" s="217" t="s">
        <v>133</v>
      </c>
      <c r="E227" s="218" t="s">
        <v>383</v>
      </c>
      <c r="F227" s="219" t="s">
        <v>384</v>
      </c>
      <c r="G227" s="220" t="s">
        <v>341</v>
      </c>
      <c r="H227" s="221">
        <v>60</v>
      </c>
      <c r="I227" s="222"/>
      <c r="J227" s="223">
        <f>ROUND(I227*H227,2)</f>
        <v>0</v>
      </c>
      <c r="K227" s="219" t="s">
        <v>1</v>
      </c>
      <c r="L227" s="43"/>
      <c r="M227" s="224" t="s">
        <v>1</v>
      </c>
      <c r="N227" s="225" t="s">
        <v>41</v>
      </c>
      <c r="O227" s="90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8" t="s">
        <v>206</v>
      </c>
      <c r="AT227" s="228" t="s">
        <v>133</v>
      </c>
      <c r="AU227" s="228" t="s">
        <v>86</v>
      </c>
      <c r="AY227" s="16" t="s">
        <v>130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16" t="s">
        <v>84</v>
      </c>
      <c r="BK227" s="229">
        <f>ROUND(I227*H227,2)</f>
        <v>0</v>
      </c>
      <c r="BL227" s="16" t="s">
        <v>206</v>
      </c>
      <c r="BM227" s="228" t="s">
        <v>385</v>
      </c>
    </row>
    <row r="228" s="12" customFormat="1" ht="22.8" customHeight="1">
      <c r="A228" s="12"/>
      <c r="B228" s="201"/>
      <c r="C228" s="202"/>
      <c r="D228" s="203" t="s">
        <v>75</v>
      </c>
      <c r="E228" s="215" t="s">
        <v>386</v>
      </c>
      <c r="F228" s="215" t="s">
        <v>387</v>
      </c>
      <c r="G228" s="202"/>
      <c r="H228" s="202"/>
      <c r="I228" s="205"/>
      <c r="J228" s="216">
        <f>BK228</f>
        <v>0</v>
      </c>
      <c r="K228" s="202"/>
      <c r="L228" s="207"/>
      <c r="M228" s="208"/>
      <c r="N228" s="209"/>
      <c r="O228" s="209"/>
      <c r="P228" s="210">
        <f>SUM(P229:P243)</f>
        <v>0</v>
      </c>
      <c r="Q228" s="209"/>
      <c r="R228" s="210">
        <f>SUM(R229:R243)</f>
        <v>0</v>
      </c>
      <c r="S228" s="209"/>
      <c r="T228" s="211">
        <f>SUM(T229:T243)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2" t="s">
        <v>86</v>
      </c>
      <c r="AT228" s="213" t="s">
        <v>75</v>
      </c>
      <c r="AU228" s="213" t="s">
        <v>84</v>
      </c>
      <c r="AY228" s="212" t="s">
        <v>130</v>
      </c>
      <c r="BK228" s="214">
        <f>SUM(BK229:BK243)</f>
        <v>0</v>
      </c>
    </row>
    <row r="229" s="2" customFormat="1" ht="24.15" customHeight="1">
      <c r="A229" s="37"/>
      <c r="B229" s="38"/>
      <c r="C229" s="217" t="s">
        <v>388</v>
      </c>
      <c r="D229" s="217" t="s">
        <v>133</v>
      </c>
      <c r="E229" s="218" t="s">
        <v>389</v>
      </c>
      <c r="F229" s="219" t="s">
        <v>390</v>
      </c>
      <c r="G229" s="220" t="s">
        <v>253</v>
      </c>
      <c r="H229" s="263"/>
      <c r="I229" s="222"/>
      <c r="J229" s="223">
        <f>ROUND(I229*H229,2)</f>
        <v>0</v>
      </c>
      <c r="K229" s="219" t="s">
        <v>152</v>
      </c>
      <c r="L229" s="43"/>
      <c r="M229" s="224" t="s">
        <v>1</v>
      </c>
      <c r="N229" s="225" t="s">
        <v>41</v>
      </c>
      <c r="O229" s="90"/>
      <c r="P229" s="226">
        <f>O229*H229</f>
        <v>0</v>
      </c>
      <c r="Q229" s="226">
        <v>0</v>
      </c>
      <c r="R229" s="226">
        <f>Q229*H229</f>
        <v>0</v>
      </c>
      <c r="S229" s="226">
        <v>0</v>
      </c>
      <c r="T229" s="227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28" t="s">
        <v>206</v>
      </c>
      <c r="AT229" s="228" t="s">
        <v>133</v>
      </c>
      <c r="AU229" s="228" t="s">
        <v>86</v>
      </c>
      <c r="AY229" s="16" t="s">
        <v>130</v>
      </c>
      <c r="BE229" s="229">
        <f>IF(N229="základní",J229,0)</f>
        <v>0</v>
      </c>
      <c r="BF229" s="229">
        <f>IF(N229="snížená",J229,0)</f>
        <v>0</v>
      </c>
      <c r="BG229" s="229">
        <f>IF(N229="zákl. přenesená",J229,0)</f>
        <v>0</v>
      </c>
      <c r="BH229" s="229">
        <f>IF(N229="sníž. přenesená",J229,0)</f>
        <v>0</v>
      </c>
      <c r="BI229" s="229">
        <f>IF(N229="nulová",J229,0)</f>
        <v>0</v>
      </c>
      <c r="BJ229" s="16" t="s">
        <v>84</v>
      </c>
      <c r="BK229" s="229">
        <f>ROUND(I229*H229,2)</f>
        <v>0</v>
      </c>
      <c r="BL229" s="16" t="s">
        <v>206</v>
      </c>
      <c r="BM229" s="228" t="s">
        <v>391</v>
      </c>
    </row>
    <row r="230" s="2" customFormat="1" ht="14.4" customHeight="1">
      <c r="A230" s="37"/>
      <c r="B230" s="38"/>
      <c r="C230" s="217" t="s">
        <v>392</v>
      </c>
      <c r="D230" s="217" t="s">
        <v>133</v>
      </c>
      <c r="E230" s="218" t="s">
        <v>393</v>
      </c>
      <c r="F230" s="219" t="s">
        <v>394</v>
      </c>
      <c r="G230" s="220" t="s">
        <v>341</v>
      </c>
      <c r="H230" s="221">
        <v>72.200000000000003</v>
      </c>
      <c r="I230" s="222"/>
      <c r="J230" s="223">
        <f>ROUND(I230*H230,2)</f>
        <v>0</v>
      </c>
      <c r="K230" s="219" t="s">
        <v>1</v>
      </c>
      <c r="L230" s="43"/>
      <c r="M230" s="224" t="s">
        <v>1</v>
      </c>
      <c r="N230" s="225" t="s">
        <v>41</v>
      </c>
      <c r="O230" s="90"/>
      <c r="P230" s="226">
        <f>O230*H230</f>
        <v>0</v>
      </c>
      <c r="Q230" s="226">
        <v>0</v>
      </c>
      <c r="R230" s="226">
        <f>Q230*H230</f>
        <v>0</v>
      </c>
      <c r="S230" s="226">
        <v>0</v>
      </c>
      <c r="T230" s="227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8" t="s">
        <v>206</v>
      </c>
      <c r="AT230" s="228" t="s">
        <v>133</v>
      </c>
      <c r="AU230" s="228" t="s">
        <v>86</v>
      </c>
      <c r="AY230" s="16" t="s">
        <v>130</v>
      </c>
      <c r="BE230" s="229">
        <f>IF(N230="základní",J230,0)</f>
        <v>0</v>
      </c>
      <c r="BF230" s="229">
        <f>IF(N230="snížená",J230,0)</f>
        <v>0</v>
      </c>
      <c r="BG230" s="229">
        <f>IF(N230="zákl. přenesená",J230,0)</f>
        <v>0</v>
      </c>
      <c r="BH230" s="229">
        <f>IF(N230="sníž. přenesená",J230,0)</f>
        <v>0</v>
      </c>
      <c r="BI230" s="229">
        <f>IF(N230="nulová",J230,0)</f>
        <v>0</v>
      </c>
      <c r="BJ230" s="16" t="s">
        <v>84</v>
      </c>
      <c r="BK230" s="229">
        <f>ROUND(I230*H230,2)</f>
        <v>0</v>
      </c>
      <c r="BL230" s="16" t="s">
        <v>206</v>
      </c>
      <c r="BM230" s="228" t="s">
        <v>395</v>
      </c>
    </row>
    <row r="231" s="2" customFormat="1">
      <c r="A231" s="37"/>
      <c r="B231" s="38"/>
      <c r="C231" s="39"/>
      <c r="D231" s="232" t="s">
        <v>313</v>
      </c>
      <c r="E231" s="39"/>
      <c r="F231" s="264" t="s">
        <v>396</v>
      </c>
      <c r="G231" s="39"/>
      <c r="H231" s="39"/>
      <c r="I231" s="265"/>
      <c r="J231" s="39"/>
      <c r="K231" s="39"/>
      <c r="L231" s="43"/>
      <c r="M231" s="266"/>
      <c r="N231" s="267"/>
      <c r="O231" s="90"/>
      <c r="P231" s="90"/>
      <c r="Q231" s="90"/>
      <c r="R231" s="90"/>
      <c r="S231" s="90"/>
      <c r="T231" s="91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6" t="s">
        <v>313</v>
      </c>
      <c r="AU231" s="16" t="s">
        <v>86</v>
      </c>
    </row>
    <row r="232" s="13" customFormat="1">
      <c r="A232" s="13"/>
      <c r="B232" s="230"/>
      <c r="C232" s="231"/>
      <c r="D232" s="232" t="s">
        <v>139</v>
      </c>
      <c r="E232" s="233" t="s">
        <v>1</v>
      </c>
      <c r="F232" s="234" t="s">
        <v>397</v>
      </c>
      <c r="G232" s="231"/>
      <c r="H232" s="235">
        <v>72.200000000000003</v>
      </c>
      <c r="I232" s="236"/>
      <c r="J232" s="231"/>
      <c r="K232" s="231"/>
      <c r="L232" s="237"/>
      <c r="M232" s="238"/>
      <c r="N232" s="239"/>
      <c r="O232" s="239"/>
      <c r="P232" s="239"/>
      <c r="Q232" s="239"/>
      <c r="R232" s="239"/>
      <c r="S232" s="239"/>
      <c r="T232" s="24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1" t="s">
        <v>139</v>
      </c>
      <c r="AU232" s="241" t="s">
        <v>86</v>
      </c>
      <c r="AV232" s="13" t="s">
        <v>86</v>
      </c>
      <c r="AW232" s="13" t="s">
        <v>32</v>
      </c>
      <c r="AX232" s="13" t="s">
        <v>84</v>
      </c>
      <c r="AY232" s="241" t="s">
        <v>130</v>
      </c>
    </row>
    <row r="233" s="2" customFormat="1" ht="24.15" customHeight="1">
      <c r="A233" s="37"/>
      <c r="B233" s="38"/>
      <c r="C233" s="217" t="s">
        <v>398</v>
      </c>
      <c r="D233" s="217" t="s">
        <v>133</v>
      </c>
      <c r="E233" s="218" t="s">
        <v>399</v>
      </c>
      <c r="F233" s="219" t="s">
        <v>400</v>
      </c>
      <c r="G233" s="220" t="s">
        <v>401</v>
      </c>
      <c r="H233" s="221">
        <v>1</v>
      </c>
      <c r="I233" s="222"/>
      <c r="J233" s="223">
        <f>ROUND(I233*H233,2)</f>
        <v>0</v>
      </c>
      <c r="K233" s="219" t="s">
        <v>1</v>
      </c>
      <c r="L233" s="43"/>
      <c r="M233" s="224" t="s">
        <v>1</v>
      </c>
      <c r="N233" s="225" t="s">
        <v>41</v>
      </c>
      <c r="O233" s="90"/>
      <c r="P233" s="226">
        <f>O233*H233</f>
        <v>0</v>
      </c>
      <c r="Q233" s="226">
        <v>0</v>
      </c>
      <c r="R233" s="226">
        <f>Q233*H233</f>
        <v>0</v>
      </c>
      <c r="S233" s="226">
        <v>0</v>
      </c>
      <c r="T233" s="227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28" t="s">
        <v>206</v>
      </c>
      <c r="AT233" s="228" t="s">
        <v>133</v>
      </c>
      <c r="AU233" s="228" t="s">
        <v>86</v>
      </c>
      <c r="AY233" s="16" t="s">
        <v>130</v>
      </c>
      <c r="BE233" s="229">
        <f>IF(N233="základní",J233,0)</f>
        <v>0</v>
      </c>
      <c r="BF233" s="229">
        <f>IF(N233="snížená",J233,0)</f>
        <v>0</v>
      </c>
      <c r="BG233" s="229">
        <f>IF(N233="zákl. přenesená",J233,0)</f>
        <v>0</v>
      </c>
      <c r="BH233" s="229">
        <f>IF(N233="sníž. přenesená",J233,0)</f>
        <v>0</v>
      </c>
      <c r="BI233" s="229">
        <f>IF(N233="nulová",J233,0)</f>
        <v>0</v>
      </c>
      <c r="BJ233" s="16" t="s">
        <v>84</v>
      </c>
      <c r="BK233" s="229">
        <f>ROUND(I233*H233,2)</f>
        <v>0</v>
      </c>
      <c r="BL233" s="16" t="s">
        <v>206</v>
      </c>
      <c r="BM233" s="228" t="s">
        <v>402</v>
      </c>
    </row>
    <row r="234" s="2" customFormat="1" ht="37.8" customHeight="1">
      <c r="A234" s="37"/>
      <c r="B234" s="38"/>
      <c r="C234" s="217" t="s">
        <v>403</v>
      </c>
      <c r="D234" s="217" t="s">
        <v>133</v>
      </c>
      <c r="E234" s="218" t="s">
        <v>404</v>
      </c>
      <c r="F234" s="219" t="s">
        <v>405</v>
      </c>
      <c r="G234" s="220" t="s">
        <v>401</v>
      </c>
      <c r="H234" s="221">
        <v>16</v>
      </c>
      <c r="I234" s="222"/>
      <c r="J234" s="223">
        <f>ROUND(I234*H234,2)</f>
        <v>0</v>
      </c>
      <c r="K234" s="219" t="s">
        <v>1</v>
      </c>
      <c r="L234" s="43"/>
      <c r="M234" s="224" t="s">
        <v>1</v>
      </c>
      <c r="N234" s="225" t="s">
        <v>41</v>
      </c>
      <c r="O234" s="90"/>
      <c r="P234" s="226">
        <f>O234*H234</f>
        <v>0</v>
      </c>
      <c r="Q234" s="226">
        <v>0</v>
      </c>
      <c r="R234" s="226">
        <f>Q234*H234</f>
        <v>0</v>
      </c>
      <c r="S234" s="226">
        <v>0</v>
      </c>
      <c r="T234" s="227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8" t="s">
        <v>206</v>
      </c>
      <c r="AT234" s="228" t="s">
        <v>133</v>
      </c>
      <c r="AU234" s="228" t="s">
        <v>86</v>
      </c>
      <c r="AY234" s="16" t="s">
        <v>130</v>
      </c>
      <c r="BE234" s="229">
        <f>IF(N234="základní",J234,0)</f>
        <v>0</v>
      </c>
      <c r="BF234" s="229">
        <f>IF(N234="snížená",J234,0)</f>
        <v>0</v>
      </c>
      <c r="BG234" s="229">
        <f>IF(N234="zákl. přenesená",J234,0)</f>
        <v>0</v>
      </c>
      <c r="BH234" s="229">
        <f>IF(N234="sníž. přenesená",J234,0)</f>
        <v>0</v>
      </c>
      <c r="BI234" s="229">
        <f>IF(N234="nulová",J234,0)</f>
        <v>0</v>
      </c>
      <c r="BJ234" s="16" t="s">
        <v>84</v>
      </c>
      <c r="BK234" s="229">
        <f>ROUND(I234*H234,2)</f>
        <v>0</v>
      </c>
      <c r="BL234" s="16" t="s">
        <v>206</v>
      </c>
      <c r="BM234" s="228" t="s">
        <v>406</v>
      </c>
    </row>
    <row r="235" s="2" customFormat="1">
      <c r="A235" s="37"/>
      <c r="B235" s="38"/>
      <c r="C235" s="39"/>
      <c r="D235" s="232" t="s">
        <v>313</v>
      </c>
      <c r="E235" s="39"/>
      <c r="F235" s="264" t="s">
        <v>407</v>
      </c>
      <c r="G235" s="39"/>
      <c r="H235" s="39"/>
      <c r="I235" s="265"/>
      <c r="J235" s="39"/>
      <c r="K235" s="39"/>
      <c r="L235" s="43"/>
      <c r="M235" s="266"/>
      <c r="N235" s="267"/>
      <c r="O235" s="90"/>
      <c r="P235" s="90"/>
      <c r="Q235" s="90"/>
      <c r="R235" s="90"/>
      <c r="S235" s="90"/>
      <c r="T235" s="91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313</v>
      </c>
      <c r="AU235" s="16" t="s">
        <v>86</v>
      </c>
    </row>
    <row r="236" s="2" customFormat="1" ht="14.4" customHeight="1">
      <c r="A236" s="37"/>
      <c r="B236" s="38"/>
      <c r="C236" s="217" t="s">
        <v>408</v>
      </c>
      <c r="D236" s="217" t="s">
        <v>133</v>
      </c>
      <c r="E236" s="218" t="s">
        <v>409</v>
      </c>
      <c r="F236" s="219" t="s">
        <v>410</v>
      </c>
      <c r="G236" s="220" t="s">
        <v>401</v>
      </c>
      <c r="H236" s="221">
        <v>1</v>
      </c>
      <c r="I236" s="222"/>
      <c r="J236" s="223">
        <f>ROUND(I236*H236,2)</f>
        <v>0</v>
      </c>
      <c r="K236" s="219" t="s">
        <v>1</v>
      </c>
      <c r="L236" s="43"/>
      <c r="M236" s="224" t="s">
        <v>1</v>
      </c>
      <c r="N236" s="225" t="s">
        <v>41</v>
      </c>
      <c r="O236" s="90"/>
      <c r="P236" s="226">
        <f>O236*H236</f>
        <v>0</v>
      </c>
      <c r="Q236" s="226">
        <v>0</v>
      </c>
      <c r="R236" s="226">
        <f>Q236*H236</f>
        <v>0</v>
      </c>
      <c r="S236" s="226">
        <v>0</v>
      </c>
      <c r="T236" s="227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28" t="s">
        <v>206</v>
      </c>
      <c r="AT236" s="228" t="s">
        <v>133</v>
      </c>
      <c r="AU236" s="228" t="s">
        <v>86</v>
      </c>
      <c r="AY236" s="16" t="s">
        <v>130</v>
      </c>
      <c r="BE236" s="229">
        <f>IF(N236="základní",J236,0)</f>
        <v>0</v>
      </c>
      <c r="BF236" s="229">
        <f>IF(N236="snížená",J236,0)</f>
        <v>0</v>
      </c>
      <c r="BG236" s="229">
        <f>IF(N236="zákl. přenesená",J236,0)</f>
        <v>0</v>
      </c>
      <c r="BH236" s="229">
        <f>IF(N236="sníž. přenesená",J236,0)</f>
        <v>0</v>
      </c>
      <c r="BI236" s="229">
        <f>IF(N236="nulová",J236,0)</f>
        <v>0</v>
      </c>
      <c r="BJ236" s="16" t="s">
        <v>84</v>
      </c>
      <c r="BK236" s="229">
        <f>ROUND(I236*H236,2)</f>
        <v>0</v>
      </c>
      <c r="BL236" s="16" t="s">
        <v>206</v>
      </c>
      <c r="BM236" s="228" t="s">
        <v>411</v>
      </c>
    </row>
    <row r="237" s="13" customFormat="1">
      <c r="A237" s="13"/>
      <c r="B237" s="230"/>
      <c r="C237" s="231"/>
      <c r="D237" s="232" t="s">
        <v>139</v>
      </c>
      <c r="E237" s="233" t="s">
        <v>1</v>
      </c>
      <c r="F237" s="234" t="s">
        <v>412</v>
      </c>
      <c r="G237" s="231"/>
      <c r="H237" s="235">
        <v>1</v>
      </c>
      <c r="I237" s="236"/>
      <c r="J237" s="231"/>
      <c r="K237" s="231"/>
      <c r="L237" s="237"/>
      <c r="M237" s="238"/>
      <c r="N237" s="239"/>
      <c r="O237" s="239"/>
      <c r="P237" s="239"/>
      <c r="Q237" s="239"/>
      <c r="R237" s="239"/>
      <c r="S237" s="239"/>
      <c r="T237" s="24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1" t="s">
        <v>139</v>
      </c>
      <c r="AU237" s="241" t="s">
        <v>86</v>
      </c>
      <c r="AV237" s="13" t="s">
        <v>86</v>
      </c>
      <c r="AW237" s="13" t="s">
        <v>32</v>
      </c>
      <c r="AX237" s="13" t="s">
        <v>84</v>
      </c>
      <c r="AY237" s="241" t="s">
        <v>130</v>
      </c>
    </row>
    <row r="238" s="2" customFormat="1" ht="37.8" customHeight="1">
      <c r="A238" s="37"/>
      <c r="B238" s="38"/>
      <c r="C238" s="217" t="s">
        <v>413</v>
      </c>
      <c r="D238" s="217" t="s">
        <v>133</v>
      </c>
      <c r="E238" s="218" t="s">
        <v>414</v>
      </c>
      <c r="F238" s="219" t="s">
        <v>415</v>
      </c>
      <c r="G238" s="220" t="s">
        <v>401</v>
      </c>
      <c r="H238" s="221">
        <v>4</v>
      </c>
      <c r="I238" s="222"/>
      <c r="J238" s="223">
        <f>ROUND(I238*H238,2)</f>
        <v>0</v>
      </c>
      <c r="K238" s="219" t="s">
        <v>1</v>
      </c>
      <c r="L238" s="43"/>
      <c r="M238" s="224" t="s">
        <v>1</v>
      </c>
      <c r="N238" s="225" t="s">
        <v>41</v>
      </c>
      <c r="O238" s="90"/>
      <c r="P238" s="226">
        <f>O238*H238</f>
        <v>0</v>
      </c>
      <c r="Q238" s="226">
        <v>0</v>
      </c>
      <c r="R238" s="226">
        <f>Q238*H238</f>
        <v>0</v>
      </c>
      <c r="S238" s="226">
        <v>0</v>
      </c>
      <c r="T238" s="227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8" t="s">
        <v>206</v>
      </c>
      <c r="AT238" s="228" t="s">
        <v>133</v>
      </c>
      <c r="AU238" s="228" t="s">
        <v>86</v>
      </c>
      <c r="AY238" s="16" t="s">
        <v>130</v>
      </c>
      <c r="BE238" s="229">
        <f>IF(N238="základní",J238,0)</f>
        <v>0</v>
      </c>
      <c r="BF238" s="229">
        <f>IF(N238="snížená",J238,0)</f>
        <v>0</v>
      </c>
      <c r="BG238" s="229">
        <f>IF(N238="zákl. přenesená",J238,0)</f>
        <v>0</v>
      </c>
      <c r="BH238" s="229">
        <f>IF(N238="sníž. přenesená",J238,0)</f>
        <v>0</v>
      </c>
      <c r="BI238" s="229">
        <f>IF(N238="nulová",J238,0)</f>
        <v>0</v>
      </c>
      <c r="BJ238" s="16" t="s">
        <v>84</v>
      </c>
      <c r="BK238" s="229">
        <f>ROUND(I238*H238,2)</f>
        <v>0</v>
      </c>
      <c r="BL238" s="16" t="s">
        <v>206</v>
      </c>
      <c r="BM238" s="228" t="s">
        <v>416</v>
      </c>
    </row>
    <row r="239" s="2" customFormat="1">
      <c r="A239" s="37"/>
      <c r="B239" s="38"/>
      <c r="C239" s="39"/>
      <c r="D239" s="232" t="s">
        <v>313</v>
      </c>
      <c r="E239" s="39"/>
      <c r="F239" s="264" t="s">
        <v>417</v>
      </c>
      <c r="G239" s="39"/>
      <c r="H239" s="39"/>
      <c r="I239" s="265"/>
      <c r="J239" s="39"/>
      <c r="K239" s="39"/>
      <c r="L239" s="43"/>
      <c r="M239" s="266"/>
      <c r="N239" s="267"/>
      <c r="O239" s="90"/>
      <c r="P239" s="90"/>
      <c r="Q239" s="90"/>
      <c r="R239" s="90"/>
      <c r="S239" s="90"/>
      <c r="T239" s="91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313</v>
      </c>
      <c r="AU239" s="16" t="s">
        <v>86</v>
      </c>
    </row>
    <row r="240" s="2" customFormat="1" ht="37.8" customHeight="1">
      <c r="A240" s="37"/>
      <c r="B240" s="38"/>
      <c r="C240" s="217" t="s">
        <v>418</v>
      </c>
      <c r="D240" s="217" t="s">
        <v>133</v>
      </c>
      <c r="E240" s="218" t="s">
        <v>419</v>
      </c>
      <c r="F240" s="219" t="s">
        <v>420</v>
      </c>
      <c r="G240" s="220" t="s">
        <v>401</v>
      </c>
      <c r="H240" s="221">
        <v>4</v>
      </c>
      <c r="I240" s="222"/>
      <c r="J240" s="223">
        <f>ROUND(I240*H240,2)</f>
        <v>0</v>
      </c>
      <c r="K240" s="219" t="s">
        <v>1</v>
      </c>
      <c r="L240" s="43"/>
      <c r="M240" s="224" t="s">
        <v>1</v>
      </c>
      <c r="N240" s="225" t="s">
        <v>41</v>
      </c>
      <c r="O240" s="90"/>
      <c r="P240" s="226">
        <f>O240*H240</f>
        <v>0</v>
      </c>
      <c r="Q240" s="226">
        <v>0</v>
      </c>
      <c r="R240" s="226">
        <f>Q240*H240</f>
        <v>0</v>
      </c>
      <c r="S240" s="226">
        <v>0</v>
      </c>
      <c r="T240" s="227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28" t="s">
        <v>206</v>
      </c>
      <c r="AT240" s="228" t="s">
        <v>133</v>
      </c>
      <c r="AU240" s="228" t="s">
        <v>86</v>
      </c>
      <c r="AY240" s="16" t="s">
        <v>130</v>
      </c>
      <c r="BE240" s="229">
        <f>IF(N240="základní",J240,0)</f>
        <v>0</v>
      </c>
      <c r="BF240" s="229">
        <f>IF(N240="snížená",J240,0)</f>
        <v>0</v>
      </c>
      <c r="BG240" s="229">
        <f>IF(N240="zákl. přenesená",J240,0)</f>
        <v>0</v>
      </c>
      <c r="BH240" s="229">
        <f>IF(N240="sníž. přenesená",J240,0)</f>
        <v>0</v>
      </c>
      <c r="BI240" s="229">
        <f>IF(N240="nulová",J240,0)</f>
        <v>0</v>
      </c>
      <c r="BJ240" s="16" t="s">
        <v>84</v>
      </c>
      <c r="BK240" s="229">
        <f>ROUND(I240*H240,2)</f>
        <v>0</v>
      </c>
      <c r="BL240" s="16" t="s">
        <v>206</v>
      </c>
      <c r="BM240" s="228" t="s">
        <v>421</v>
      </c>
    </row>
    <row r="241" s="2" customFormat="1">
      <c r="A241" s="37"/>
      <c r="B241" s="38"/>
      <c r="C241" s="39"/>
      <c r="D241" s="232" t="s">
        <v>313</v>
      </c>
      <c r="E241" s="39"/>
      <c r="F241" s="264" t="s">
        <v>407</v>
      </c>
      <c r="G241" s="39"/>
      <c r="H241" s="39"/>
      <c r="I241" s="265"/>
      <c r="J241" s="39"/>
      <c r="K241" s="39"/>
      <c r="L241" s="43"/>
      <c r="M241" s="266"/>
      <c r="N241" s="267"/>
      <c r="O241" s="90"/>
      <c r="P241" s="90"/>
      <c r="Q241" s="90"/>
      <c r="R241" s="90"/>
      <c r="S241" s="90"/>
      <c r="T241" s="91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313</v>
      </c>
      <c r="AU241" s="16" t="s">
        <v>86</v>
      </c>
    </row>
    <row r="242" s="2" customFormat="1" ht="14.4" customHeight="1">
      <c r="A242" s="37"/>
      <c r="B242" s="38"/>
      <c r="C242" s="217" t="s">
        <v>422</v>
      </c>
      <c r="D242" s="217" t="s">
        <v>133</v>
      </c>
      <c r="E242" s="218" t="s">
        <v>423</v>
      </c>
      <c r="F242" s="219" t="s">
        <v>424</v>
      </c>
      <c r="G242" s="220" t="s">
        <v>136</v>
      </c>
      <c r="H242" s="221">
        <v>248</v>
      </c>
      <c r="I242" s="222"/>
      <c r="J242" s="223">
        <f>ROUND(I242*H242,2)</f>
        <v>0</v>
      </c>
      <c r="K242" s="219" t="s">
        <v>1</v>
      </c>
      <c r="L242" s="43"/>
      <c r="M242" s="224" t="s">
        <v>1</v>
      </c>
      <c r="N242" s="225" t="s">
        <v>41</v>
      </c>
      <c r="O242" s="90"/>
      <c r="P242" s="226">
        <f>O242*H242</f>
        <v>0</v>
      </c>
      <c r="Q242" s="226">
        <v>0</v>
      </c>
      <c r="R242" s="226">
        <f>Q242*H242</f>
        <v>0</v>
      </c>
      <c r="S242" s="226">
        <v>0</v>
      </c>
      <c r="T242" s="227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8" t="s">
        <v>206</v>
      </c>
      <c r="AT242" s="228" t="s">
        <v>133</v>
      </c>
      <c r="AU242" s="228" t="s">
        <v>86</v>
      </c>
      <c r="AY242" s="16" t="s">
        <v>130</v>
      </c>
      <c r="BE242" s="229">
        <f>IF(N242="základní",J242,0)</f>
        <v>0</v>
      </c>
      <c r="BF242" s="229">
        <f>IF(N242="snížená",J242,0)</f>
        <v>0</v>
      </c>
      <c r="BG242" s="229">
        <f>IF(N242="zákl. přenesená",J242,0)</f>
        <v>0</v>
      </c>
      <c r="BH242" s="229">
        <f>IF(N242="sníž. přenesená",J242,0)</f>
        <v>0</v>
      </c>
      <c r="BI242" s="229">
        <f>IF(N242="nulová",J242,0)</f>
        <v>0</v>
      </c>
      <c r="BJ242" s="16" t="s">
        <v>84</v>
      </c>
      <c r="BK242" s="229">
        <f>ROUND(I242*H242,2)</f>
        <v>0</v>
      </c>
      <c r="BL242" s="16" t="s">
        <v>206</v>
      </c>
      <c r="BM242" s="228" t="s">
        <v>425</v>
      </c>
    </row>
    <row r="243" s="2" customFormat="1">
      <c r="A243" s="37"/>
      <c r="B243" s="38"/>
      <c r="C243" s="39"/>
      <c r="D243" s="232" t="s">
        <v>313</v>
      </c>
      <c r="E243" s="39"/>
      <c r="F243" s="264" t="s">
        <v>426</v>
      </c>
      <c r="G243" s="39"/>
      <c r="H243" s="39"/>
      <c r="I243" s="265"/>
      <c r="J243" s="39"/>
      <c r="K243" s="39"/>
      <c r="L243" s="43"/>
      <c r="M243" s="268"/>
      <c r="N243" s="269"/>
      <c r="O243" s="270"/>
      <c r="P243" s="270"/>
      <c r="Q243" s="270"/>
      <c r="R243" s="270"/>
      <c r="S243" s="270"/>
      <c r="T243" s="271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313</v>
      </c>
      <c r="AU243" s="16" t="s">
        <v>86</v>
      </c>
    </row>
    <row r="244" s="2" customFormat="1" ht="6.96" customHeight="1">
      <c r="A244" s="37"/>
      <c r="B244" s="65"/>
      <c r="C244" s="66"/>
      <c r="D244" s="66"/>
      <c r="E244" s="66"/>
      <c r="F244" s="66"/>
      <c r="G244" s="66"/>
      <c r="H244" s="66"/>
      <c r="I244" s="66"/>
      <c r="J244" s="66"/>
      <c r="K244" s="66"/>
      <c r="L244" s="43"/>
      <c r="M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</row>
  </sheetData>
  <sheetProtection sheet="1" autoFilter="0" formatColumns="0" formatRows="0" objects="1" scenarios="1" spinCount="100000" saltValue="giI+O0heV7qFuzVsGhmP7YxJR3u4xT2a8njj6PHqPItRaFewcr5oaGQbx50qzQfvRTjGzTwfwHbYvd0ci6u3iA==" hashValue="hoptpiTNsPIFPsgayrLeG8aGeeiTvpuFL3qmdYPHLDPTsBUyLrNBJlylQ+7BPuS4bQlHkrc15ZyAOT41zZynHQ==" algorithmName="SHA-512" password="CC35"/>
  <autoFilter ref="C126:K243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střechy tělocvičny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427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428</v>
      </c>
      <c r="G12" s="37"/>
      <c r="H12" s="37"/>
      <c r="I12" s="139" t="s">
        <v>22</v>
      </c>
      <c r="J12" s="143" t="str">
        <f>'Rekapitulace stavby'!AN8</f>
        <v>18. 4. 2021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SPŠ stavební Havíčřov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>ATRIS s.r.o.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>Barbora Kyšková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ROUND((SUM(BE121:BE167)),  2)</f>
        <v>0</v>
      </c>
      <c r="G33" s="37"/>
      <c r="H33" s="37"/>
      <c r="I33" s="154">
        <v>0.20999999999999999</v>
      </c>
      <c r="J33" s="153">
        <f>ROUND(((SUM(BE121:BE167))*I33),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ROUND((SUM(BF121:BF167)),  2)</f>
        <v>0</v>
      </c>
      <c r="G34" s="37"/>
      <c r="H34" s="37"/>
      <c r="I34" s="154">
        <v>0.14999999999999999</v>
      </c>
      <c r="J34" s="153">
        <f>ROUND(((SUM(BF121:BF167))*I34),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ROUND((SUM(BG121:BG167)),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ROUND((SUM(BH121:BH167)),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ROUND((SUM(BI121:BI167)),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střechy tělocvičny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 xml:space="preserve">002 - Hromosvod 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18. 4. 2021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SPŠ stavební Havíčřov </v>
      </c>
      <c r="G91" s="39"/>
      <c r="H91" s="39"/>
      <c r="I91" s="31" t="s">
        <v>30</v>
      </c>
      <c r="J91" s="35" t="str">
        <f>E21</f>
        <v>ATRIS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Barbora Kyšková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429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430</v>
      </c>
      <c r="E98" s="181"/>
      <c r="F98" s="181"/>
      <c r="G98" s="181"/>
      <c r="H98" s="181"/>
      <c r="I98" s="181"/>
      <c r="J98" s="182">
        <f>J135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8"/>
      <c r="C99" s="179"/>
      <c r="D99" s="180" t="s">
        <v>431</v>
      </c>
      <c r="E99" s="181"/>
      <c r="F99" s="181"/>
      <c r="G99" s="181"/>
      <c r="H99" s="181"/>
      <c r="I99" s="181"/>
      <c r="J99" s="182">
        <f>J140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8"/>
      <c r="C100" s="179"/>
      <c r="D100" s="180" t="s">
        <v>432</v>
      </c>
      <c r="E100" s="181"/>
      <c r="F100" s="181"/>
      <c r="G100" s="181"/>
      <c r="H100" s="181"/>
      <c r="I100" s="181"/>
      <c r="J100" s="182">
        <f>J160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8"/>
      <c r="C101" s="179"/>
      <c r="D101" s="180" t="s">
        <v>433</v>
      </c>
      <c r="E101" s="181"/>
      <c r="F101" s="181"/>
      <c r="G101" s="181"/>
      <c r="H101" s="181"/>
      <c r="I101" s="181"/>
      <c r="J101" s="182">
        <f>J164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115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Rekonstrukce střechy tělocvičny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97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 xml:space="preserve">002 - Hromosvod 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 xml:space="preserve"> </v>
      </c>
      <c r="G115" s="39"/>
      <c r="H115" s="39"/>
      <c r="I115" s="31" t="s">
        <v>22</v>
      </c>
      <c r="J115" s="78" t="str">
        <f>IF(J12="","",J12)</f>
        <v>18. 4. 2021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 xml:space="preserve">SPŠ stavební Havíčřov </v>
      </c>
      <c r="G117" s="39"/>
      <c r="H117" s="39"/>
      <c r="I117" s="31" t="s">
        <v>30</v>
      </c>
      <c r="J117" s="35" t="str">
        <f>E21</f>
        <v>ATRIS s.r.o.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Barbora Kyšková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116</v>
      </c>
      <c r="D120" s="193" t="s">
        <v>61</v>
      </c>
      <c r="E120" s="193" t="s">
        <v>57</v>
      </c>
      <c r="F120" s="193" t="s">
        <v>58</v>
      </c>
      <c r="G120" s="193" t="s">
        <v>117</v>
      </c>
      <c r="H120" s="193" t="s">
        <v>118</v>
      </c>
      <c r="I120" s="193" t="s">
        <v>119</v>
      </c>
      <c r="J120" s="193" t="s">
        <v>101</v>
      </c>
      <c r="K120" s="194" t="s">
        <v>120</v>
      </c>
      <c r="L120" s="195"/>
      <c r="M120" s="99" t="s">
        <v>1</v>
      </c>
      <c r="N120" s="100" t="s">
        <v>40</v>
      </c>
      <c r="O120" s="100" t="s">
        <v>121</v>
      </c>
      <c r="P120" s="100" t="s">
        <v>122</v>
      </c>
      <c r="Q120" s="100" t="s">
        <v>123</v>
      </c>
      <c r="R120" s="100" t="s">
        <v>124</v>
      </c>
      <c r="S120" s="100" t="s">
        <v>125</v>
      </c>
      <c r="T120" s="101" t="s">
        <v>126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127</v>
      </c>
      <c r="D121" s="39"/>
      <c r="E121" s="39"/>
      <c r="F121" s="39"/>
      <c r="G121" s="39"/>
      <c r="H121" s="39"/>
      <c r="I121" s="39"/>
      <c r="J121" s="196">
        <f>BK121</f>
        <v>0</v>
      </c>
      <c r="K121" s="39"/>
      <c r="L121" s="43"/>
      <c r="M121" s="102"/>
      <c r="N121" s="197"/>
      <c r="O121" s="103"/>
      <c r="P121" s="198">
        <f>P122+P135+P140+P160+P164</f>
        <v>0</v>
      </c>
      <c r="Q121" s="103"/>
      <c r="R121" s="198">
        <f>R122+R135+R140+R160+R164</f>
        <v>0</v>
      </c>
      <c r="S121" s="103"/>
      <c r="T121" s="199">
        <f>T122+T135+T140+T160+T164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103</v>
      </c>
      <c r="BK121" s="200">
        <f>BK122+BK135+BK140+BK160+BK164</f>
        <v>0</v>
      </c>
    </row>
    <row r="122" s="12" customFormat="1" ht="25.92" customHeight="1">
      <c r="A122" s="12"/>
      <c r="B122" s="201"/>
      <c r="C122" s="202"/>
      <c r="D122" s="203" t="s">
        <v>75</v>
      </c>
      <c r="E122" s="204" t="s">
        <v>434</v>
      </c>
      <c r="F122" s="204" t="s">
        <v>435</v>
      </c>
      <c r="G122" s="202"/>
      <c r="H122" s="202"/>
      <c r="I122" s="205"/>
      <c r="J122" s="206">
        <f>BK122</f>
        <v>0</v>
      </c>
      <c r="K122" s="202"/>
      <c r="L122" s="207"/>
      <c r="M122" s="208"/>
      <c r="N122" s="209"/>
      <c r="O122" s="209"/>
      <c r="P122" s="210">
        <f>SUM(P123:P134)</f>
        <v>0</v>
      </c>
      <c r="Q122" s="209"/>
      <c r="R122" s="210">
        <f>SUM(R123:R134)</f>
        <v>0</v>
      </c>
      <c r="S122" s="209"/>
      <c r="T122" s="211">
        <f>SUM(T123:T134)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2" t="s">
        <v>84</v>
      </c>
      <c r="AT122" s="213" t="s">
        <v>75</v>
      </c>
      <c r="AU122" s="213" t="s">
        <v>76</v>
      </c>
      <c r="AY122" s="212" t="s">
        <v>130</v>
      </c>
      <c r="BK122" s="214">
        <f>SUM(BK123:BK134)</f>
        <v>0</v>
      </c>
    </row>
    <row r="123" s="2" customFormat="1" ht="14.4" customHeight="1">
      <c r="A123" s="37"/>
      <c r="B123" s="38"/>
      <c r="C123" s="217" t="s">
        <v>84</v>
      </c>
      <c r="D123" s="217" t="s">
        <v>133</v>
      </c>
      <c r="E123" s="218" t="s">
        <v>436</v>
      </c>
      <c r="F123" s="219" t="s">
        <v>437</v>
      </c>
      <c r="G123" s="220" t="s">
        <v>341</v>
      </c>
      <c r="H123" s="221">
        <v>48</v>
      </c>
      <c r="I123" s="222"/>
      <c r="J123" s="223">
        <f>ROUND(I123*H123,2)</f>
        <v>0</v>
      </c>
      <c r="K123" s="219" t="s">
        <v>1</v>
      </c>
      <c r="L123" s="43"/>
      <c r="M123" s="224" t="s">
        <v>1</v>
      </c>
      <c r="N123" s="225" t="s">
        <v>41</v>
      </c>
      <c r="O123" s="90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28" t="s">
        <v>137</v>
      </c>
      <c r="AT123" s="228" t="s">
        <v>133</v>
      </c>
      <c r="AU123" s="228" t="s">
        <v>84</v>
      </c>
      <c r="AY123" s="16" t="s">
        <v>130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6" t="s">
        <v>84</v>
      </c>
      <c r="BK123" s="229">
        <f>ROUND(I123*H123,2)</f>
        <v>0</v>
      </c>
      <c r="BL123" s="16" t="s">
        <v>137</v>
      </c>
      <c r="BM123" s="228" t="s">
        <v>86</v>
      </c>
    </row>
    <row r="124" s="2" customFormat="1" ht="14.4" customHeight="1">
      <c r="A124" s="37"/>
      <c r="B124" s="38"/>
      <c r="C124" s="217" t="s">
        <v>86</v>
      </c>
      <c r="D124" s="217" t="s">
        <v>133</v>
      </c>
      <c r="E124" s="218" t="s">
        <v>438</v>
      </c>
      <c r="F124" s="219" t="s">
        <v>439</v>
      </c>
      <c r="G124" s="220" t="s">
        <v>341</v>
      </c>
      <c r="H124" s="221">
        <v>18</v>
      </c>
      <c r="I124" s="222"/>
      <c r="J124" s="223">
        <f>ROUND(I124*H124,2)</f>
        <v>0</v>
      </c>
      <c r="K124" s="219" t="s">
        <v>1</v>
      </c>
      <c r="L124" s="43"/>
      <c r="M124" s="224" t="s">
        <v>1</v>
      </c>
      <c r="N124" s="225" t="s">
        <v>41</v>
      </c>
      <c r="O124" s="90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8" t="s">
        <v>137</v>
      </c>
      <c r="AT124" s="228" t="s">
        <v>133</v>
      </c>
      <c r="AU124" s="228" t="s">
        <v>84</v>
      </c>
      <c r="AY124" s="16" t="s">
        <v>130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6" t="s">
        <v>84</v>
      </c>
      <c r="BK124" s="229">
        <f>ROUND(I124*H124,2)</f>
        <v>0</v>
      </c>
      <c r="BL124" s="16" t="s">
        <v>137</v>
      </c>
      <c r="BM124" s="228" t="s">
        <v>137</v>
      </c>
    </row>
    <row r="125" s="2" customFormat="1" ht="14.4" customHeight="1">
      <c r="A125" s="37"/>
      <c r="B125" s="38"/>
      <c r="C125" s="217" t="s">
        <v>149</v>
      </c>
      <c r="D125" s="217" t="s">
        <v>133</v>
      </c>
      <c r="E125" s="218" t="s">
        <v>440</v>
      </c>
      <c r="F125" s="219" t="s">
        <v>441</v>
      </c>
      <c r="G125" s="220" t="s">
        <v>341</v>
      </c>
      <c r="H125" s="221">
        <v>80</v>
      </c>
      <c r="I125" s="222"/>
      <c r="J125" s="223">
        <f>ROUND(I125*H125,2)</f>
        <v>0</v>
      </c>
      <c r="K125" s="219" t="s">
        <v>1</v>
      </c>
      <c r="L125" s="43"/>
      <c r="M125" s="224" t="s">
        <v>1</v>
      </c>
      <c r="N125" s="225" t="s">
        <v>41</v>
      </c>
      <c r="O125" s="90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8" t="s">
        <v>137</v>
      </c>
      <c r="AT125" s="228" t="s">
        <v>133</v>
      </c>
      <c r="AU125" s="228" t="s">
        <v>84</v>
      </c>
      <c r="AY125" s="16" t="s">
        <v>130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6" t="s">
        <v>84</v>
      </c>
      <c r="BK125" s="229">
        <f>ROUND(I125*H125,2)</f>
        <v>0</v>
      </c>
      <c r="BL125" s="16" t="s">
        <v>137</v>
      </c>
      <c r="BM125" s="228" t="s">
        <v>131</v>
      </c>
    </row>
    <row r="126" s="2" customFormat="1" ht="14.4" customHeight="1">
      <c r="A126" s="37"/>
      <c r="B126" s="38"/>
      <c r="C126" s="217" t="s">
        <v>137</v>
      </c>
      <c r="D126" s="217" t="s">
        <v>133</v>
      </c>
      <c r="E126" s="218" t="s">
        <v>440</v>
      </c>
      <c r="F126" s="219" t="s">
        <v>441</v>
      </c>
      <c r="G126" s="220" t="s">
        <v>341</v>
      </c>
      <c r="H126" s="221">
        <v>44</v>
      </c>
      <c r="I126" s="222"/>
      <c r="J126" s="223">
        <f>ROUND(I126*H126,2)</f>
        <v>0</v>
      </c>
      <c r="K126" s="219" t="s">
        <v>1</v>
      </c>
      <c r="L126" s="43"/>
      <c r="M126" s="224" t="s">
        <v>1</v>
      </c>
      <c r="N126" s="225" t="s">
        <v>41</v>
      </c>
      <c r="O126" s="90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137</v>
      </c>
      <c r="AT126" s="228" t="s">
        <v>133</v>
      </c>
      <c r="AU126" s="228" t="s">
        <v>84</v>
      </c>
      <c r="AY126" s="16" t="s">
        <v>130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84</v>
      </c>
      <c r="BK126" s="229">
        <f>ROUND(I126*H126,2)</f>
        <v>0</v>
      </c>
      <c r="BL126" s="16" t="s">
        <v>137</v>
      </c>
      <c r="BM126" s="228" t="s">
        <v>170</v>
      </c>
    </row>
    <row r="127" s="2" customFormat="1" ht="14.4" customHeight="1">
      <c r="A127" s="37"/>
      <c r="B127" s="38"/>
      <c r="C127" s="217" t="s">
        <v>159</v>
      </c>
      <c r="D127" s="217" t="s">
        <v>133</v>
      </c>
      <c r="E127" s="218" t="s">
        <v>440</v>
      </c>
      <c r="F127" s="219" t="s">
        <v>441</v>
      </c>
      <c r="G127" s="220" t="s">
        <v>341</v>
      </c>
      <c r="H127" s="221">
        <v>90</v>
      </c>
      <c r="I127" s="222"/>
      <c r="J127" s="223">
        <f>ROUND(I127*H127,2)</f>
        <v>0</v>
      </c>
      <c r="K127" s="219" t="s">
        <v>1</v>
      </c>
      <c r="L127" s="43"/>
      <c r="M127" s="224" t="s">
        <v>1</v>
      </c>
      <c r="N127" s="225" t="s">
        <v>41</v>
      </c>
      <c r="O127" s="90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8" t="s">
        <v>137</v>
      </c>
      <c r="AT127" s="228" t="s">
        <v>133</v>
      </c>
      <c r="AU127" s="228" t="s">
        <v>84</v>
      </c>
      <c r="AY127" s="16" t="s">
        <v>130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6" t="s">
        <v>84</v>
      </c>
      <c r="BK127" s="229">
        <f>ROUND(I127*H127,2)</f>
        <v>0</v>
      </c>
      <c r="BL127" s="16" t="s">
        <v>137</v>
      </c>
      <c r="BM127" s="228" t="s">
        <v>178</v>
      </c>
    </row>
    <row r="128" s="2" customFormat="1" ht="14.4" customHeight="1">
      <c r="A128" s="37"/>
      <c r="B128" s="38"/>
      <c r="C128" s="217" t="s">
        <v>131</v>
      </c>
      <c r="D128" s="217" t="s">
        <v>133</v>
      </c>
      <c r="E128" s="218" t="s">
        <v>442</v>
      </c>
      <c r="F128" s="219" t="s">
        <v>443</v>
      </c>
      <c r="G128" s="220" t="s">
        <v>444</v>
      </c>
      <c r="H128" s="221">
        <v>18</v>
      </c>
      <c r="I128" s="222"/>
      <c r="J128" s="223">
        <f>ROUND(I128*H128,2)</f>
        <v>0</v>
      </c>
      <c r="K128" s="219" t="s">
        <v>1</v>
      </c>
      <c r="L128" s="43"/>
      <c r="M128" s="224" t="s">
        <v>1</v>
      </c>
      <c r="N128" s="225" t="s">
        <v>41</v>
      </c>
      <c r="O128" s="90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137</v>
      </c>
      <c r="AT128" s="228" t="s">
        <v>133</v>
      </c>
      <c r="AU128" s="228" t="s">
        <v>84</v>
      </c>
      <c r="AY128" s="16" t="s">
        <v>130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6" t="s">
        <v>84</v>
      </c>
      <c r="BK128" s="229">
        <f>ROUND(I128*H128,2)</f>
        <v>0</v>
      </c>
      <c r="BL128" s="16" t="s">
        <v>137</v>
      </c>
      <c r="BM128" s="228" t="s">
        <v>189</v>
      </c>
    </row>
    <row r="129" s="2" customFormat="1" ht="14.4" customHeight="1">
      <c r="A129" s="37"/>
      <c r="B129" s="38"/>
      <c r="C129" s="217" t="s">
        <v>166</v>
      </c>
      <c r="D129" s="217" t="s">
        <v>133</v>
      </c>
      <c r="E129" s="218" t="s">
        <v>445</v>
      </c>
      <c r="F129" s="219" t="s">
        <v>446</v>
      </c>
      <c r="G129" s="220" t="s">
        <v>444</v>
      </c>
      <c r="H129" s="221">
        <v>82</v>
      </c>
      <c r="I129" s="222"/>
      <c r="J129" s="223">
        <f>ROUND(I129*H129,2)</f>
        <v>0</v>
      </c>
      <c r="K129" s="219" t="s">
        <v>1</v>
      </c>
      <c r="L129" s="43"/>
      <c r="M129" s="224" t="s">
        <v>1</v>
      </c>
      <c r="N129" s="225" t="s">
        <v>41</v>
      </c>
      <c r="O129" s="90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8" t="s">
        <v>137</v>
      </c>
      <c r="AT129" s="228" t="s">
        <v>133</v>
      </c>
      <c r="AU129" s="228" t="s">
        <v>84</v>
      </c>
      <c r="AY129" s="16" t="s">
        <v>130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6" t="s">
        <v>84</v>
      </c>
      <c r="BK129" s="229">
        <f>ROUND(I129*H129,2)</f>
        <v>0</v>
      </c>
      <c r="BL129" s="16" t="s">
        <v>137</v>
      </c>
      <c r="BM129" s="228" t="s">
        <v>198</v>
      </c>
    </row>
    <row r="130" s="2" customFormat="1" ht="14.4" customHeight="1">
      <c r="A130" s="37"/>
      <c r="B130" s="38"/>
      <c r="C130" s="217" t="s">
        <v>170</v>
      </c>
      <c r="D130" s="217" t="s">
        <v>133</v>
      </c>
      <c r="E130" s="218" t="s">
        <v>447</v>
      </c>
      <c r="F130" s="219" t="s">
        <v>448</v>
      </c>
      <c r="G130" s="220" t="s">
        <v>444</v>
      </c>
      <c r="H130" s="221">
        <v>9</v>
      </c>
      <c r="I130" s="222"/>
      <c r="J130" s="223">
        <f>ROUND(I130*H130,2)</f>
        <v>0</v>
      </c>
      <c r="K130" s="219" t="s">
        <v>1</v>
      </c>
      <c r="L130" s="43"/>
      <c r="M130" s="224" t="s">
        <v>1</v>
      </c>
      <c r="N130" s="225" t="s">
        <v>41</v>
      </c>
      <c r="O130" s="90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137</v>
      </c>
      <c r="AT130" s="228" t="s">
        <v>133</v>
      </c>
      <c r="AU130" s="228" t="s">
        <v>84</v>
      </c>
      <c r="AY130" s="16" t="s">
        <v>130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84</v>
      </c>
      <c r="BK130" s="229">
        <f>ROUND(I130*H130,2)</f>
        <v>0</v>
      </c>
      <c r="BL130" s="16" t="s">
        <v>137</v>
      </c>
      <c r="BM130" s="228" t="s">
        <v>206</v>
      </c>
    </row>
    <row r="131" s="2" customFormat="1" ht="14.4" customHeight="1">
      <c r="A131" s="37"/>
      <c r="B131" s="38"/>
      <c r="C131" s="217" t="s">
        <v>147</v>
      </c>
      <c r="D131" s="217" t="s">
        <v>133</v>
      </c>
      <c r="E131" s="218" t="s">
        <v>449</v>
      </c>
      <c r="F131" s="219" t="s">
        <v>450</v>
      </c>
      <c r="G131" s="220" t="s">
        <v>444</v>
      </c>
      <c r="H131" s="221">
        <v>17</v>
      </c>
      <c r="I131" s="222"/>
      <c r="J131" s="223">
        <f>ROUND(I131*H131,2)</f>
        <v>0</v>
      </c>
      <c r="K131" s="219" t="s">
        <v>1</v>
      </c>
      <c r="L131" s="43"/>
      <c r="M131" s="224" t="s">
        <v>1</v>
      </c>
      <c r="N131" s="225" t="s">
        <v>41</v>
      </c>
      <c r="O131" s="90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137</v>
      </c>
      <c r="AT131" s="228" t="s">
        <v>133</v>
      </c>
      <c r="AU131" s="228" t="s">
        <v>84</v>
      </c>
      <c r="AY131" s="16" t="s">
        <v>130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6" t="s">
        <v>84</v>
      </c>
      <c r="BK131" s="229">
        <f>ROUND(I131*H131,2)</f>
        <v>0</v>
      </c>
      <c r="BL131" s="16" t="s">
        <v>137</v>
      </c>
      <c r="BM131" s="228" t="s">
        <v>220</v>
      </c>
    </row>
    <row r="132" s="2" customFormat="1" ht="14.4" customHeight="1">
      <c r="A132" s="37"/>
      <c r="B132" s="38"/>
      <c r="C132" s="217" t="s">
        <v>178</v>
      </c>
      <c r="D132" s="217" t="s">
        <v>133</v>
      </c>
      <c r="E132" s="218" t="s">
        <v>451</v>
      </c>
      <c r="F132" s="219" t="s">
        <v>452</v>
      </c>
      <c r="G132" s="220" t="s">
        <v>444</v>
      </c>
      <c r="H132" s="221">
        <v>2</v>
      </c>
      <c r="I132" s="222"/>
      <c r="J132" s="223">
        <f>ROUND(I132*H132,2)</f>
        <v>0</v>
      </c>
      <c r="K132" s="219" t="s">
        <v>1</v>
      </c>
      <c r="L132" s="43"/>
      <c r="M132" s="224" t="s">
        <v>1</v>
      </c>
      <c r="N132" s="225" t="s">
        <v>41</v>
      </c>
      <c r="O132" s="90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8" t="s">
        <v>137</v>
      </c>
      <c r="AT132" s="228" t="s">
        <v>133</v>
      </c>
      <c r="AU132" s="228" t="s">
        <v>84</v>
      </c>
      <c r="AY132" s="16" t="s">
        <v>130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6" t="s">
        <v>84</v>
      </c>
      <c r="BK132" s="229">
        <f>ROUND(I132*H132,2)</f>
        <v>0</v>
      </c>
      <c r="BL132" s="16" t="s">
        <v>137</v>
      </c>
      <c r="BM132" s="228" t="s">
        <v>230</v>
      </c>
    </row>
    <row r="133" s="2" customFormat="1" ht="14.4" customHeight="1">
      <c r="A133" s="37"/>
      <c r="B133" s="38"/>
      <c r="C133" s="217" t="s">
        <v>183</v>
      </c>
      <c r="D133" s="217" t="s">
        <v>133</v>
      </c>
      <c r="E133" s="218" t="s">
        <v>453</v>
      </c>
      <c r="F133" s="219" t="s">
        <v>454</v>
      </c>
      <c r="G133" s="220" t="s">
        <v>444</v>
      </c>
      <c r="H133" s="221">
        <v>9</v>
      </c>
      <c r="I133" s="222"/>
      <c r="J133" s="223">
        <f>ROUND(I133*H133,2)</f>
        <v>0</v>
      </c>
      <c r="K133" s="219" t="s">
        <v>1</v>
      </c>
      <c r="L133" s="43"/>
      <c r="M133" s="224" t="s">
        <v>1</v>
      </c>
      <c r="N133" s="225" t="s">
        <v>41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137</v>
      </c>
      <c r="AT133" s="228" t="s">
        <v>133</v>
      </c>
      <c r="AU133" s="228" t="s">
        <v>84</v>
      </c>
      <c r="AY133" s="16" t="s">
        <v>130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84</v>
      </c>
      <c r="BK133" s="229">
        <f>ROUND(I133*H133,2)</f>
        <v>0</v>
      </c>
      <c r="BL133" s="16" t="s">
        <v>137</v>
      </c>
      <c r="BM133" s="228" t="s">
        <v>241</v>
      </c>
    </row>
    <row r="134" s="2" customFormat="1" ht="14.4" customHeight="1">
      <c r="A134" s="37"/>
      <c r="B134" s="38"/>
      <c r="C134" s="217" t="s">
        <v>189</v>
      </c>
      <c r="D134" s="217" t="s">
        <v>133</v>
      </c>
      <c r="E134" s="218" t="s">
        <v>455</v>
      </c>
      <c r="F134" s="219" t="s">
        <v>456</v>
      </c>
      <c r="G134" s="220" t="s">
        <v>444</v>
      </c>
      <c r="H134" s="221">
        <v>9</v>
      </c>
      <c r="I134" s="222"/>
      <c r="J134" s="223">
        <f>ROUND(I134*H134,2)</f>
        <v>0</v>
      </c>
      <c r="K134" s="219" t="s">
        <v>1</v>
      </c>
      <c r="L134" s="43"/>
      <c r="M134" s="224" t="s">
        <v>1</v>
      </c>
      <c r="N134" s="225" t="s">
        <v>41</v>
      </c>
      <c r="O134" s="90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137</v>
      </c>
      <c r="AT134" s="228" t="s">
        <v>133</v>
      </c>
      <c r="AU134" s="228" t="s">
        <v>84</v>
      </c>
      <c r="AY134" s="16" t="s">
        <v>130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84</v>
      </c>
      <c r="BK134" s="229">
        <f>ROUND(I134*H134,2)</f>
        <v>0</v>
      </c>
      <c r="BL134" s="16" t="s">
        <v>137</v>
      </c>
      <c r="BM134" s="228" t="s">
        <v>250</v>
      </c>
    </row>
    <row r="135" s="12" customFormat="1" ht="25.92" customHeight="1">
      <c r="A135" s="12"/>
      <c r="B135" s="201"/>
      <c r="C135" s="202"/>
      <c r="D135" s="203" t="s">
        <v>75</v>
      </c>
      <c r="E135" s="204" t="s">
        <v>457</v>
      </c>
      <c r="F135" s="204" t="s">
        <v>458</v>
      </c>
      <c r="G135" s="202"/>
      <c r="H135" s="202"/>
      <c r="I135" s="205"/>
      <c r="J135" s="206">
        <f>BK135</f>
        <v>0</v>
      </c>
      <c r="K135" s="202"/>
      <c r="L135" s="207"/>
      <c r="M135" s="208"/>
      <c r="N135" s="209"/>
      <c r="O135" s="209"/>
      <c r="P135" s="210">
        <f>SUM(P136:P139)</f>
        <v>0</v>
      </c>
      <c r="Q135" s="209"/>
      <c r="R135" s="210">
        <f>SUM(R136:R139)</f>
        <v>0</v>
      </c>
      <c r="S135" s="209"/>
      <c r="T135" s="211">
        <f>SUM(T136:T139)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2" t="s">
        <v>84</v>
      </c>
      <c r="AT135" s="213" t="s">
        <v>75</v>
      </c>
      <c r="AU135" s="213" t="s">
        <v>76</v>
      </c>
      <c r="AY135" s="212" t="s">
        <v>130</v>
      </c>
      <c r="BK135" s="214">
        <f>SUM(BK136:BK139)</f>
        <v>0</v>
      </c>
    </row>
    <row r="136" s="2" customFormat="1" ht="14.4" customHeight="1">
      <c r="A136" s="37"/>
      <c r="B136" s="38"/>
      <c r="C136" s="217" t="s">
        <v>194</v>
      </c>
      <c r="D136" s="217" t="s">
        <v>133</v>
      </c>
      <c r="E136" s="218" t="s">
        <v>459</v>
      </c>
      <c r="F136" s="219" t="s">
        <v>460</v>
      </c>
      <c r="G136" s="220" t="s">
        <v>341</v>
      </c>
      <c r="H136" s="221">
        <v>60</v>
      </c>
      <c r="I136" s="222"/>
      <c r="J136" s="223">
        <f>ROUND(I136*H136,2)</f>
        <v>0</v>
      </c>
      <c r="K136" s="219" t="s">
        <v>1</v>
      </c>
      <c r="L136" s="43"/>
      <c r="M136" s="224" t="s">
        <v>1</v>
      </c>
      <c r="N136" s="225" t="s">
        <v>41</v>
      </c>
      <c r="O136" s="90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137</v>
      </c>
      <c r="AT136" s="228" t="s">
        <v>133</v>
      </c>
      <c r="AU136" s="228" t="s">
        <v>84</v>
      </c>
      <c r="AY136" s="16" t="s">
        <v>130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84</v>
      </c>
      <c r="BK136" s="229">
        <f>ROUND(I136*H136,2)</f>
        <v>0</v>
      </c>
      <c r="BL136" s="16" t="s">
        <v>137</v>
      </c>
      <c r="BM136" s="228" t="s">
        <v>262</v>
      </c>
    </row>
    <row r="137" s="2" customFormat="1" ht="14.4" customHeight="1">
      <c r="A137" s="37"/>
      <c r="B137" s="38"/>
      <c r="C137" s="217" t="s">
        <v>198</v>
      </c>
      <c r="D137" s="217" t="s">
        <v>133</v>
      </c>
      <c r="E137" s="218" t="s">
        <v>461</v>
      </c>
      <c r="F137" s="219" t="s">
        <v>462</v>
      </c>
      <c r="G137" s="220" t="s">
        <v>341</v>
      </c>
      <c r="H137" s="221">
        <v>60</v>
      </c>
      <c r="I137" s="222"/>
      <c r="J137" s="223">
        <f>ROUND(I137*H137,2)</f>
        <v>0</v>
      </c>
      <c r="K137" s="219" t="s">
        <v>1</v>
      </c>
      <c r="L137" s="43"/>
      <c r="M137" s="224" t="s">
        <v>1</v>
      </c>
      <c r="N137" s="225" t="s">
        <v>41</v>
      </c>
      <c r="O137" s="90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8" t="s">
        <v>137</v>
      </c>
      <c r="AT137" s="228" t="s">
        <v>133</v>
      </c>
      <c r="AU137" s="228" t="s">
        <v>84</v>
      </c>
      <c r="AY137" s="16" t="s">
        <v>130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6" t="s">
        <v>84</v>
      </c>
      <c r="BK137" s="229">
        <f>ROUND(I137*H137,2)</f>
        <v>0</v>
      </c>
      <c r="BL137" s="16" t="s">
        <v>137</v>
      </c>
      <c r="BM137" s="228" t="s">
        <v>272</v>
      </c>
    </row>
    <row r="138" s="2" customFormat="1" ht="14.4" customHeight="1">
      <c r="A138" s="37"/>
      <c r="B138" s="38"/>
      <c r="C138" s="217" t="s">
        <v>8</v>
      </c>
      <c r="D138" s="217" t="s">
        <v>133</v>
      </c>
      <c r="E138" s="218" t="s">
        <v>463</v>
      </c>
      <c r="F138" s="219" t="s">
        <v>464</v>
      </c>
      <c r="G138" s="220" t="s">
        <v>341</v>
      </c>
      <c r="H138" s="221">
        <v>60</v>
      </c>
      <c r="I138" s="222"/>
      <c r="J138" s="223">
        <f>ROUND(I138*H138,2)</f>
        <v>0</v>
      </c>
      <c r="K138" s="219" t="s">
        <v>1</v>
      </c>
      <c r="L138" s="43"/>
      <c r="M138" s="224" t="s">
        <v>1</v>
      </c>
      <c r="N138" s="225" t="s">
        <v>41</v>
      </c>
      <c r="O138" s="90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8" t="s">
        <v>137</v>
      </c>
      <c r="AT138" s="228" t="s">
        <v>133</v>
      </c>
      <c r="AU138" s="228" t="s">
        <v>84</v>
      </c>
      <c r="AY138" s="16" t="s">
        <v>130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6" t="s">
        <v>84</v>
      </c>
      <c r="BK138" s="229">
        <f>ROUND(I138*H138,2)</f>
        <v>0</v>
      </c>
      <c r="BL138" s="16" t="s">
        <v>137</v>
      </c>
      <c r="BM138" s="228" t="s">
        <v>280</v>
      </c>
    </row>
    <row r="139" s="2" customFormat="1" ht="14.4" customHeight="1">
      <c r="A139" s="37"/>
      <c r="B139" s="38"/>
      <c r="C139" s="217" t="s">
        <v>206</v>
      </c>
      <c r="D139" s="217" t="s">
        <v>133</v>
      </c>
      <c r="E139" s="218" t="s">
        <v>465</v>
      </c>
      <c r="F139" s="219" t="s">
        <v>466</v>
      </c>
      <c r="G139" s="220" t="s">
        <v>136</v>
      </c>
      <c r="H139" s="221">
        <v>30</v>
      </c>
      <c r="I139" s="222"/>
      <c r="J139" s="223">
        <f>ROUND(I139*H139,2)</f>
        <v>0</v>
      </c>
      <c r="K139" s="219" t="s">
        <v>1</v>
      </c>
      <c r="L139" s="43"/>
      <c r="M139" s="224" t="s">
        <v>1</v>
      </c>
      <c r="N139" s="225" t="s">
        <v>41</v>
      </c>
      <c r="O139" s="90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137</v>
      </c>
      <c r="AT139" s="228" t="s">
        <v>133</v>
      </c>
      <c r="AU139" s="228" t="s">
        <v>84</v>
      </c>
      <c r="AY139" s="16" t="s">
        <v>130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84</v>
      </c>
      <c r="BK139" s="229">
        <f>ROUND(I139*H139,2)</f>
        <v>0</v>
      </c>
      <c r="BL139" s="16" t="s">
        <v>137</v>
      </c>
      <c r="BM139" s="228" t="s">
        <v>238</v>
      </c>
    </row>
    <row r="140" s="12" customFormat="1" ht="25.92" customHeight="1">
      <c r="A140" s="12"/>
      <c r="B140" s="201"/>
      <c r="C140" s="202"/>
      <c r="D140" s="203" t="s">
        <v>75</v>
      </c>
      <c r="E140" s="204" t="s">
        <v>467</v>
      </c>
      <c r="F140" s="204" t="s">
        <v>468</v>
      </c>
      <c r="G140" s="202"/>
      <c r="H140" s="202"/>
      <c r="I140" s="205"/>
      <c r="J140" s="206">
        <f>BK140</f>
        <v>0</v>
      </c>
      <c r="K140" s="202"/>
      <c r="L140" s="207"/>
      <c r="M140" s="208"/>
      <c r="N140" s="209"/>
      <c r="O140" s="209"/>
      <c r="P140" s="210">
        <f>SUM(P141:P159)</f>
        <v>0</v>
      </c>
      <c r="Q140" s="209"/>
      <c r="R140" s="210">
        <f>SUM(R141:R159)</f>
        <v>0</v>
      </c>
      <c r="S140" s="209"/>
      <c r="T140" s="211">
        <f>SUM(T141:T159)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2" t="s">
        <v>84</v>
      </c>
      <c r="AT140" s="213" t="s">
        <v>75</v>
      </c>
      <c r="AU140" s="213" t="s">
        <v>76</v>
      </c>
      <c r="AY140" s="212" t="s">
        <v>130</v>
      </c>
      <c r="BK140" s="214">
        <f>SUM(BK141:BK159)</f>
        <v>0</v>
      </c>
    </row>
    <row r="141" s="2" customFormat="1" ht="14.4" customHeight="1">
      <c r="A141" s="37"/>
      <c r="B141" s="38"/>
      <c r="C141" s="217" t="s">
        <v>212</v>
      </c>
      <c r="D141" s="217" t="s">
        <v>133</v>
      </c>
      <c r="E141" s="218" t="s">
        <v>469</v>
      </c>
      <c r="F141" s="219" t="s">
        <v>470</v>
      </c>
      <c r="G141" s="220" t="s">
        <v>444</v>
      </c>
      <c r="H141" s="221">
        <v>9</v>
      </c>
      <c r="I141" s="222"/>
      <c r="J141" s="223">
        <f>ROUND(I141*H141,2)</f>
        <v>0</v>
      </c>
      <c r="K141" s="219" t="s">
        <v>1</v>
      </c>
      <c r="L141" s="43"/>
      <c r="M141" s="224" t="s">
        <v>1</v>
      </c>
      <c r="N141" s="225" t="s">
        <v>41</v>
      </c>
      <c r="O141" s="90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8" t="s">
        <v>137</v>
      </c>
      <c r="AT141" s="228" t="s">
        <v>133</v>
      </c>
      <c r="AU141" s="228" t="s">
        <v>84</v>
      </c>
      <c r="AY141" s="16" t="s">
        <v>130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6" t="s">
        <v>84</v>
      </c>
      <c r="BK141" s="229">
        <f>ROUND(I141*H141,2)</f>
        <v>0</v>
      </c>
      <c r="BL141" s="16" t="s">
        <v>137</v>
      </c>
      <c r="BM141" s="228" t="s">
        <v>299</v>
      </c>
    </row>
    <row r="142" s="2" customFormat="1" ht="14.4" customHeight="1">
      <c r="A142" s="37"/>
      <c r="B142" s="38"/>
      <c r="C142" s="217" t="s">
        <v>220</v>
      </c>
      <c r="D142" s="217" t="s">
        <v>133</v>
      </c>
      <c r="E142" s="218" t="s">
        <v>471</v>
      </c>
      <c r="F142" s="219" t="s">
        <v>472</v>
      </c>
      <c r="G142" s="220" t="s">
        <v>473</v>
      </c>
      <c r="H142" s="221">
        <v>10.800000000000001</v>
      </c>
      <c r="I142" s="222"/>
      <c r="J142" s="223">
        <f>ROUND(I142*H142,2)</f>
        <v>0</v>
      </c>
      <c r="K142" s="219" t="s">
        <v>1</v>
      </c>
      <c r="L142" s="43"/>
      <c r="M142" s="224" t="s">
        <v>1</v>
      </c>
      <c r="N142" s="225" t="s">
        <v>41</v>
      </c>
      <c r="O142" s="90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8" t="s">
        <v>137</v>
      </c>
      <c r="AT142" s="228" t="s">
        <v>133</v>
      </c>
      <c r="AU142" s="228" t="s">
        <v>84</v>
      </c>
      <c r="AY142" s="16" t="s">
        <v>130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6" t="s">
        <v>84</v>
      </c>
      <c r="BK142" s="229">
        <f>ROUND(I142*H142,2)</f>
        <v>0</v>
      </c>
      <c r="BL142" s="16" t="s">
        <v>137</v>
      </c>
      <c r="BM142" s="228" t="s">
        <v>309</v>
      </c>
    </row>
    <row r="143" s="2" customFormat="1" ht="14.4" customHeight="1">
      <c r="A143" s="37"/>
      <c r="B143" s="38"/>
      <c r="C143" s="217" t="s">
        <v>225</v>
      </c>
      <c r="D143" s="217" t="s">
        <v>133</v>
      </c>
      <c r="E143" s="218" t="s">
        <v>474</v>
      </c>
      <c r="F143" s="219" t="s">
        <v>475</v>
      </c>
      <c r="G143" s="220" t="s">
        <v>476</v>
      </c>
      <c r="H143" s="221">
        <v>18</v>
      </c>
      <c r="I143" s="222"/>
      <c r="J143" s="223">
        <f>ROUND(I143*H143,2)</f>
        <v>0</v>
      </c>
      <c r="K143" s="219" t="s">
        <v>1</v>
      </c>
      <c r="L143" s="43"/>
      <c r="M143" s="224" t="s">
        <v>1</v>
      </c>
      <c r="N143" s="225" t="s">
        <v>41</v>
      </c>
      <c r="O143" s="90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8" t="s">
        <v>137</v>
      </c>
      <c r="AT143" s="228" t="s">
        <v>133</v>
      </c>
      <c r="AU143" s="228" t="s">
        <v>84</v>
      </c>
      <c r="AY143" s="16" t="s">
        <v>130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6" t="s">
        <v>84</v>
      </c>
      <c r="BK143" s="229">
        <f>ROUND(I143*H143,2)</f>
        <v>0</v>
      </c>
      <c r="BL143" s="16" t="s">
        <v>137</v>
      </c>
      <c r="BM143" s="228" t="s">
        <v>321</v>
      </c>
    </row>
    <row r="144" s="2" customFormat="1" ht="14.4" customHeight="1">
      <c r="A144" s="37"/>
      <c r="B144" s="38"/>
      <c r="C144" s="217" t="s">
        <v>230</v>
      </c>
      <c r="D144" s="217" t="s">
        <v>133</v>
      </c>
      <c r="E144" s="218" t="s">
        <v>477</v>
      </c>
      <c r="F144" s="219" t="s">
        <v>478</v>
      </c>
      <c r="G144" s="220" t="s">
        <v>476</v>
      </c>
      <c r="H144" s="221">
        <v>17</v>
      </c>
      <c r="I144" s="222"/>
      <c r="J144" s="223">
        <f>ROUND(I144*H144,2)</f>
        <v>0</v>
      </c>
      <c r="K144" s="219" t="s">
        <v>1</v>
      </c>
      <c r="L144" s="43"/>
      <c r="M144" s="224" t="s">
        <v>1</v>
      </c>
      <c r="N144" s="225" t="s">
        <v>41</v>
      </c>
      <c r="O144" s="90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8" t="s">
        <v>137</v>
      </c>
      <c r="AT144" s="228" t="s">
        <v>133</v>
      </c>
      <c r="AU144" s="228" t="s">
        <v>84</v>
      </c>
      <c r="AY144" s="16" t="s">
        <v>130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6" t="s">
        <v>84</v>
      </c>
      <c r="BK144" s="229">
        <f>ROUND(I144*H144,2)</f>
        <v>0</v>
      </c>
      <c r="BL144" s="16" t="s">
        <v>137</v>
      </c>
      <c r="BM144" s="228" t="s">
        <v>330</v>
      </c>
    </row>
    <row r="145" s="2" customFormat="1" ht="14.4" customHeight="1">
      <c r="A145" s="37"/>
      <c r="B145" s="38"/>
      <c r="C145" s="217" t="s">
        <v>7</v>
      </c>
      <c r="D145" s="217" t="s">
        <v>133</v>
      </c>
      <c r="E145" s="218" t="s">
        <v>479</v>
      </c>
      <c r="F145" s="219" t="s">
        <v>480</v>
      </c>
      <c r="G145" s="220" t="s">
        <v>476</v>
      </c>
      <c r="H145" s="221">
        <v>44</v>
      </c>
      <c r="I145" s="222"/>
      <c r="J145" s="223">
        <f>ROUND(I145*H145,2)</f>
        <v>0</v>
      </c>
      <c r="K145" s="219" t="s">
        <v>1</v>
      </c>
      <c r="L145" s="43"/>
      <c r="M145" s="224" t="s">
        <v>1</v>
      </c>
      <c r="N145" s="225" t="s">
        <v>41</v>
      </c>
      <c r="O145" s="90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8" t="s">
        <v>137</v>
      </c>
      <c r="AT145" s="228" t="s">
        <v>133</v>
      </c>
      <c r="AU145" s="228" t="s">
        <v>84</v>
      </c>
      <c r="AY145" s="16" t="s">
        <v>130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6" t="s">
        <v>84</v>
      </c>
      <c r="BK145" s="229">
        <f>ROUND(I145*H145,2)</f>
        <v>0</v>
      </c>
      <c r="BL145" s="16" t="s">
        <v>137</v>
      </c>
      <c r="BM145" s="228" t="s">
        <v>344</v>
      </c>
    </row>
    <row r="146" s="2" customFormat="1" ht="14.4" customHeight="1">
      <c r="A146" s="37"/>
      <c r="B146" s="38"/>
      <c r="C146" s="217" t="s">
        <v>241</v>
      </c>
      <c r="D146" s="217" t="s">
        <v>133</v>
      </c>
      <c r="E146" s="218" t="s">
        <v>481</v>
      </c>
      <c r="F146" s="219" t="s">
        <v>482</v>
      </c>
      <c r="G146" s="220" t="s">
        <v>476</v>
      </c>
      <c r="H146" s="221">
        <v>9</v>
      </c>
      <c r="I146" s="222"/>
      <c r="J146" s="223">
        <f>ROUND(I146*H146,2)</f>
        <v>0</v>
      </c>
      <c r="K146" s="219" t="s">
        <v>1</v>
      </c>
      <c r="L146" s="43"/>
      <c r="M146" s="224" t="s">
        <v>1</v>
      </c>
      <c r="N146" s="225" t="s">
        <v>41</v>
      </c>
      <c r="O146" s="90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8" t="s">
        <v>137</v>
      </c>
      <c r="AT146" s="228" t="s">
        <v>133</v>
      </c>
      <c r="AU146" s="228" t="s">
        <v>84</v>
      </c>
      <c r="AY146" s="16" t="s">
        <v>130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6" t="s">
        <v>84</v>
      </c>
      <c r="BK146" s="229">
        <f>ROUND(I146*H146,2)</f>
        <v>0</v>
      </c>
      <c r="BL146" s="16" t="s">
        <v>137</v>
      </c>
      <c r="BM146" s="228" t="s">
        <v>354</v>
      </c>
    </row>
    <row r="147" s="2" customFormat="1" ht="14.4" customHeight="1">
      <c r="A147" s="37"/>
      <c r="B147" s="38"/>
      <c r="C147" s="217" t="s">
        <v>245</v>
      </c>
      <c r="D147" s="217" t="s">
        <v>133</v>
      </c>
      <c r="E147" s="218" t="s">
        <v>483</v>
      </c>
      <c r="F147" s="219" t="s">
        <v>484</v>
      </c>
      <c r="G147" s="220" t="s">
        <v>476</v>
      </c>
      <c r="H147" s="221">
        <v>82</v>
      </c>
      <c r="I147" s="222"/>
      <c r="J147" s="223">
        <f>ROUND(I147*H147,2)</f>
        <v>0</v>
      </c>
      <c r="K147" s="219" t="s">
        <v>1</v>
      </c>
      <c r="L147" s="43"/>
      <c r="M147" s="224" t="s">
        <v>1</v>
      </c>
      <c r="N147" s="225" t="s">
        <v>41</v>
      </c>
      <c r="O147" s="90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8" t="s">
        <v>137</v>
      </c>
      <c r="AT147" s="228" t="s">
        <v>133</v>
      </c>
      <c r="AU147" s="228" t="s">
        <v>84</v>
      </c>
      <c r="AY147" s="16" t="s">
        <v>130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6" t="s">
        <v>84</v>
      </c>
      <c r="BK147" s="229">
        <f>ROUND(I147*H147,2)</f>
        <v>0</v>
      </c>
      <c r="BL147" s="16" t="s">
        <v>137</v>
      </c>
      <c r="BM147" s="228" t="s">
        <v>364</v>
      </c>
    </row>
    <row r="148" s="2" customFormat="1" ht="14.4" customHeight="1">
      <c r="A148" s="37"/>
      <c r="B148" s="38"/>
      <c r="C148" s="217" t="s">
        <v>250</v>
      </c>
      <c r="D148" s="217" t="s">
        <v>133</v>
      </c>
      <c r="E148" s="218" t="s">
        <v>485</v>
      </c>
      <c r="F148" s="219" t="s">
        <v>486</v>
      </c>
      <c r="G148" s="220" t="s">
        <v>476</v>
      </c>
      <c r="H148" s="221">
        <v>2</v>
      </c>
      <c r="I148" s="222"/>
      <c r="J148" s="223">
        <f>ROUND(I148*H148,2)</f>
        <v>0</v>
      </c>
      <c r="K148" s="219" t="s">
        <v>1</v>
      </c>
      <c r="L148" s="43"/>
      <c r="M148" s="224" t="s">
        <v>1</v>
      </c>
      <c r="N148" s="225" t="s">
        <v>41</v>
      </c>
      <c r="O148" s="90"/>
      <c r="P148" s="226">
        <f>O148*H148</f>
        <v>0</v>
      </c>
      <c r="Q148" s="226">
        <v>0</v>
      </c>
      <c r="R148" s="226">
        <f>Q148*H148</f>
        <v>0</v>
      </c>
      <c r="S148" s="226">
        <v>0</v>
      </c>
      <c r="T148" s="22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8" t="s">
        <v>137</v>
      </c>
      <c r="AT148" s="228" t="s">
        <v>133</v>
      </c>
      <c r="AU148" s="228" t="s">
        <v>84</v>
      </c>
      <c r="AY148" s="16" t="s">
        <v>130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6" t="s">
        <v>84</v>
      </c>
      <c r="BK148" s="229">
        <f>ROUND(I148*H148,2)</f>
        <v>0</v>
      </c>
      <c r="BL148" s="16" t="s">
        <v>137</v>
      </c>
      <c r="BM148" s="228" t="s">
        <v>374</v>
      </c>
    </row>
    <row r="149" s="2" customFormat="1" ht="14.4" customHeight="1">
      <c r="A149" s="37"/>
      <c r="B149" s="38"/>
      <c r="C149" s="217" t="s">
        <v>255</v>
      </c>
      <c r="D149" s="217" t="s">
        <v>133</v>
      </c>
      <c r="E149" s="218" t="s">
        <v>487</v>
      </c>
      <c r="F149" s="219" t="s">
        <v>488</v>
      </c>
      <c r="G149" s="220" t="s">
        <v>476</v>
      </c>
      <c r="H149" s="221">
        <v>2</v>
      </c>
      <c r="I149" s="222"/>
      <c r="J149" s="223">
        <f>ROUND(I149*H149,2)</f>
        <v>0</v>
      </c>
      <c r="K149" s="219" t="s">
        <v>1</v>
      </c>
      <c r="L149" s="43"/>
      <c r="M149" s="224" t="s">
        <v>1</v>
      </c>
      <c r="N149" s="225" t="s">
        <v>41</v>
      </c>
      <c r="O149" s="90"/>
      <c r="P149" s="226">
        <f>O149*H149</f>
        <v>0</v>
      </c>
      <c r="Q149" s="226">
        <v>0</v>
      </c>
      <c r="R149" s="226">
        <f>Q149*H149</f>
        <v>0</v>
      </c>
      <c r="S149" s="226">
        <v>0</v>
      </c>
      <c r="T149" s="227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8" t="s">
        <v>137</v>
      </c>
      <c r="AT149" s="228" t="s">
        <v>133</v>
      </c>
      <c r="AU149" s="228" t="s">
        <v>84</v>
      </c>
      <c r="AY149" s="16" t="s">
        <v>130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16" t="s">
        <v>84</v>
      </c>
      <c r="BK149" s="229">
        <f>ROUND(I149*H149,2)</f>
        <v>0</v>
      </c>
      <c r="BL149" s="16" t="s">
        <v>137</v>
      </c>
      <c r="BM149" s="228" t="s">
        <v>382</v>
      </c>
    </row>
    <row r="150" s="2" customFormat="1" ht="14.4" customHeight="1">
      <c r="A150" s="37"/>
      <c r="B150" s="38"/>
      <c r="C150" s="217" t="s">
        <v>262</v>
      </c>
      <c r="D150" s="217" t="s">
        <v>133</v>
      </c>
      <c r="E150" s="218" t="s">
        <v>489</v>
      </c>
      <c r="F150" s="219" t="s">
        <v>490</v>
      </c>
      <c r="G150" s="220" t="s">
        <v>476</v>
      </c>
      <c r="H150" s="221">
        <v>18</v>
      </c>
      <c r="I150" s="222"/>
      <c r="J150" s="223">
        <f>ROUND(I150*H150,2)</f>
        <v>0</v>
      </c>
      <c r="K150" s="219" t="s">
        <v>1</v>
      </c>
      <c r="L150" s="43"/>
      <c r="M150" s="224" t="s">
        <v>1</v>
      </c>
      <c r="N150" s="225" t="s">
        <v>41</v>
      </c>
      <c r="O150" s="90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8" t="s">
        <v>137</v>
      </c>
      <c r="AT150" s="228" t="s">
        <v>133</v>
      </c>
      <c r="AU150" s="228" t="s">
        <v>84</v>
      </c>
      <c r="AY150" s="16" t="s">
        <v>130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6" t="s">
        <v>84</v>
      </c>
      <c r="BK150" s="229">
        <f>ROUND(I150*H150,2)</f>
        <v>0</v>
      </c>
      <c r="BL150" s="16" t="s">
        <v>137</v>
      </c>
      <c r="BM150" s="228" t="s">
        <v>392</v>
      </c>
    </row>
    <row r="151" s="2" customFormat="1" ht="14.4" customHeight="1">
      <c r="A151" s="37"/>
      <c r="B151" s="38"/>
      <c r="C151" s="217" t="s">
        <v>267</v>
      </c>
      <c r="D151" s="217" t="s">
        <v>133</v>
      </c>
      <c r="E151" s="218" t="s">
        <v>491</v>
      </c>
      <c r="F151" s="219" t="s">
        <v>492</v>
      </c>
      <c r="G151" s="220" t="s">
        <v>473</v>
      </c>
      <c r="H151" s="221">
        <v>48</v>
      </c>
      <c r="I151" s="222"/>
      <c r="J151" s="223">
        <f>ROUND(I151*H151,2)</f>
        <v>0</v>
      </c>
      <c r="K151" s="219" t="s">
        <v>1</v>
      </c>
      <c r="L151" s="43"/>
      <c r="M151" s="224" t="s">
        <v>1</v>
      </c>
      <c r="N151" s="225" t="s">
        <v>41</v>
      </c>
      <c r="O151" s="90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8" t="s">
        <v>137</v>
      </c>
      <c r="AT151" s="228" t="s">
        <v>133</v>
      </c>
      <c r="AU151" s="228" t="s">
        <v>84</v>
      </c>
      <c r="AY151" s="16" t="s">
        <v>130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6" t="s">
        <v>84</v>
      </c>
      <c r="BK151" s="229">
        <f>ROUND(I151*H151,2)</f>
        <v>0</v>
      </c>
      <c r="BL151" s="16" t="s">
        <v>137</v>
      </c>
      <c r="BM151" s="228" t="s">
        <v>403</v>
      </c>
    </row>
    <row r="152" s="2" customFormat="1" ht="14.4" customHeight="1">
      <c r="A152" s="37"/>
      <c r="B152" s="38"/>
      <c r="C152" s="217" t="s">
        <v>272</v>
      </c>
      <c r="D152" s="217" t="s">
        <v>133</v>
      </c>
      <c r="E152" s="218" t="s">
        <v>493</v>
      </c>
      <c r="F152" s="219" t="s">
        <v>494</v>
      </c>
      <c r="G152" s="220" t="s">
        <v>235</v>
      </c>
      <c r="H152" s="221">
        <v>60</v>
      </c>
      <c r="I152" s="222"/>
      <c r="J152" s="223">
        <f>ROUND(I152*H152,2)</f>
        <v>0</v>
      </c>
      <c r="K152" s="219" t="s">
        <v>1</v>
      </c>
      <c r="L152" s="43"/>
      <c r="M152" s="224" t="s">
        <v>1</v>
      </c>
      <c r="N152" s="225" t="s">
        <v>41</v>
      </c>
      <c r="O152" s="90"/>
      <c r="P152" s="226">
        <f>O152*H152</f>
        <v>0</v>
      </c>
      <c r="Q152" s="226">
        <v>0</v>
      </c>
      <c r="R152" s="226">
        <f>Q152*H152</f>
        <v>0</v>
      </c>
      <c r="S152" s="226">
        <v>0</v>
      </c>
      <c r="T152" s="22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8" t="s">
        <v>137</v>
      </c>
      <c r="AT152" s="228" t="s">
        <v>133</v>
      </c>
      <c r="AU152" s="228" t="s">
        <v>84</v>
      </c>
      <c r="AY152" s="16" t="s">
        <v>130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6" t="s">
        <v>84</v>
      </c>
      <c r="BK152" s="229">
        <f>ROUND(I152*H152,2)</f>
        <v>0</v>
      </c>
      <c r="BL152" s="16" t="s">
        <v>137</v>
      </c>
      <c r="BM152" s="228" t="s">
        <v>413</v>
      </c>
    </row>
    <row r="153" s="2" customFormat="1" ht="14.4" customHeight="1">
      <c r="A153" s="37"/>
      <c r="B153" s="38"/>
      <c r="C153" s="217" t="s">
        <v>276</v>
      </c>
      <c r="D153" s="217" t="s">
        <v>133</v>
      </c>
      <c r="E153" s="218" t="s">
        <v>495</v>
      </c>
      <c r="F153" s="219" t="s">
        <v>496</v>
      </c>
      <c r="G153" s="220" t="s">
        <v>497</v>
      </c>
      <c r="H153" s="221">
        <v>90</v>
      </c>
      <c r="I153" s="222"/>
      <c r="J153" s="223">
        <f>ROUND(I153*H153,2)</f>
        <v>0</v>
      </c>
      <c r="K153" s="219" t="s">
        <v>1</v>
      </c>
      <c r="L153" s="43"/>
      <c r="M153" s="224" t="s">
        <v>1</v>
      </c>
      <c r="N153" s="225" t="s">
        <v>41</v>
      </c>
      <c r="O153" s="90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8" t="s">
        <v>137</v>
      </c>
      <c r="AT153" s="228" t="s">
        <v>133</v>
      </c>
      <c r="AU153" s="228" t="s">
        <v>84</v>
      </c>
      <c r="AY153" s="16" t="s">
        <v>130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6" t="s">
        <v>84</v>
      </c>
      <c r="BK153" s="229">
        <f>ROUND(I153*H153,2)</f>
        <v>0</v>
      </c>
      <c r="BL153" s="16" t="s">
        <v>137</v>
      </c>
      <c r="BM153" s="228" t="s">
        <v>422</v>
      </c>
    </row>
    <row r="154" s="2" customFormat="1" ht="14.4" customHeight="1">
      <c r="A154" s="37"/>
      <c r="B154" s="38"/>
      <c r="C154" s="217" t="s">
        <v>280</v>
      </c>
      <c r="D154" s="217" t="s">
        <v>133</v>
      </c>
      <c r="E154" s="218" t="s">
        <v>498</v>
      </c>
      <c r="F154" s="219" t="s">
        <v>499</v>
      </c>
      <c r="G154" s="220" t="s">
        <v>497</v>
      </c>
      <c r="H154" s="221">
        <v>9</v>
      </c>
      <c r="I154" s="222"/>
      <c r="J154" s="223">
        <f>ROUND(I154*H154,2)</f>
        <v>0</v>
      </c>
      <c r="K154" s="219" t="s">
        <v>1</v>
      </c>
      <c r="L154" s="43"/>
      <c r="M154" s="224" t="s">
        <v>1</v>
      </c>
      <c r="N154" s="225" t="s">
        <v>41</v>
      </c>
      <c r="O154" s="90"/>
      <c r="P154" s="226">
        <f>O154*H154</f>
        <v>0</v>
      </c>
      <c r="Q154" s="226">
        <v>0</v>
      </c>
      <c r="R154" s="226">
        <f>Q154*H154</f>
        <v>0</v>
      </c>
      <c r="S154" s="226">
        <v>0</v>
      </c>
      <c r="T154" s="22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8" t="s">
        <v>137</v>
      </c>
      <c r="AT154" s="228" t="s">
        <v>133</v>
      </c>
      <c r="AU154" s="228" t="s">
        <v>84</v>
      </c>
      <c r="AY154" s="16" t="s">
        <v>130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6" t="s">
        <v>84</v>
      </c>
      <c r="BK154" s="229">
        <f>ROUND(I154*H154,2)</f>
        <v>0</v>
      </c>
      <c r="BL154" s="16" t="s">
        <v>137</v>
      </c>
      <c r="BM154" s="228" t="s">
        <v>500</v>
      </c>
    </row>
    <row r="155" s="2" customFormat="1" ht="14.4" customHeight="1">
      <c r="A155" s="37"/>
      <c r="B155" s="38"/>
      <c r="C155" s="217" t="s">
        <v>285</v>
      </c>
      <c r="D155" s="217" t="s">
        <v>133</v>
      </c>
      <c r="E155" s="218" t="s">
        <v>501</v>
      </c>
      <c r="F155" s="219" t="s">
        <v>502</v>
      </c>
      <c r="G155" s="220" t="s">
        <v>497</v>
      </c>
      <c r="H155" s="221">
        <v>80</v>
      </c>
      <c r="I155" s="222"/>
      <c r="J155" s="223">
        <f>ROUND(I155*H155,2)</f>
        <v>0</v>
      </c>
      <c r="K155" s="219" t="s">
        <v>1</v>
      </c>
      <c r="L155" s="43"/>
      <c r="M155" s="224" t="s">
        <v>1</v>
      </c>
      <c r="N155" s="225" t="s">
        <v>41</v>
      </c>
      <c r="O155" s="90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8" t="s">
        <v>137</v>
      </c>
      <c r="AT155" s="228" t="s">
        <v>133</v>
      </c>
      <c r="AU155" s="228" t="s">
        <v>84</v>
      </c>
      <c r="AY155" s="16" t="s">
        <v>130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6" t="s">
        <v>84</v>
      </c>
      <c r="BK155" s="229">
        <f>ROUND(I155*H155,2)</f>
        <v>0</v>
      </c>
      <c r="BL155" s="16" t="s">
        <v>137</v>
      </c>
      <c r="BM155" s="228" t="s">
        <v>503</v>
      </c>
    </row>
    <row r="156" s="2" customFormat="1" ht="14.4" customHeight="1">
      <c r="A156" s="37"/>
      <c r="B156" s="38"/>
      <c r="C156" s="217" t="s">
        <v>238</v>
      </c>
      <c r="D156" s="217" t="s">
        <v>133</v>
      </c>
      <c r="E156" s="218" t="s">
        <v>504</v>
      </c>
      <c r="F156" s="219" t="s">
        <v>505</v>
      </c>
      <c r="G156" s="220" t="s">
        <v>506</v>
      </c>
      <c r="H156" s="221">
        <v>11.359999999999999</v>
      </c>
      <c r="I156" s="222"/>
      <c r="J156" s="223">
        <f>ROUND(I156*H156,2)</f>
        <v>0</v>
      </c>
      <c r="K156" s="219" t="s">
        <v>1</v>
      </c>
      <c r="L156" s="43"/>
      <c r="M156" s="224" t="s">
        <v>1</v>
      </c>
      <c r="N156" s="225" t="s">
        <v>41</v>
      </c>
      <c r="O156" s="90"/>
      <c r="P156" s="226">
        <f>O156*H156</f>
        <v>0</v>
      </c>
      <c r="Q156" s="226">
        <v>0</v>
      </c>
      <c r="R156" s="226">
        <f>Q156*H156</f>
        <v>0</v>
      </c>
      <c r="S156" s="226">
        <v>0</v>
      </c>
      <c r="T156" s="22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8" t="s">
        <v>137</v>
      </c>
      <c r="AT156" s="228" t="s">
        <v>133</v>
      </c>
      <c r="AU156" s="228" t="s">
        <v>84</v>
      </c>
      <c r="AY156" s="16" t="s">
        <v>130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6" t="s">
        <v>84</v>
      </c>
      <c r="BK156" s="229">
        <f>ROUND(I156*H156,2)</f>
        <v>0</v>
      </c>
      <c r="BL156" s="16" t="s">
        <v>137</v>
      </c>
      <c r="BM156" s="228" t="s">
        <v>507</v>
      </c>
    </row>
    <row r="157" s="2" customFormat="1" ht="14.4" customHeight="1">
      <c r="A157" s="37"/>
      <c r="B157" s="38"/>
      <c r="C157" s="217" t="s">
        <v>294</v>
      </c>
      <c r="D157" s="217" t="s">
        <v>133</v>
      </c>
      <c r="E157" s="218" t="s">
        <v>504</v>
      </c>
      <c r="F157" s="219" t="s">
        <v>505</v>
      </c>
      <c r="G157" s="220" t="s">
        <v>506</v>
      </c>
      <c r="H157" s="221">
        <v>6.25</v>
      </c>
      <c r="I157" s="222"/>
      <c r="J157" s="223">
        <f>ROUND(I157*H157,2)</f>
        <v>0</v>
      </c>
      <c r="K157" s="219" t="s">
        <v>1</v>
      </c>
      <c r="L157" s="43"/>
      <c r="M157" s="224" t="s">
        <v>1</v>
      </c>
      <c r="N157" s="225" t="s">
        <v>41</v>
      </c>
      <c r="O157" s="90"/>
      <c r="P157" s="226">
        <f>O157*H157</f>
        <v>0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8" t="s">
        <v>137</v>
      </c>
      <c r="AT157" s="228" t="s">
        <v>133</v>
      </c>
      <c r="AU157" s="228" t="s">
        <v>84</v>
      </c>
      <c r="AY157" s="16" t="s">
        <v>130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6" t="s">
        <v>84</v>
      </c>
      <c r="BK157" s="229">
        <f>ROUND(I157*H157,2)</f>
        <v>0</v>
      </c>
      <c r="BL157" s="16" t="s">
        <v>137</v>
      </c>
      <c r="BM157" s="228" t="s">
        <v>508</v>
      </c>
    </row>
    <row r="158" s="2" customFormat="1" ht="14.4" customHeight="1">
      <c r="A158" s="37"/>
      <c r="B158" s="38"/>
      <c r="C158" s="217" t="s">
        <v>299</v>
      </c>
      <c r="D158" s="217" t="s">
        <v>133</v>
      </c>
      <c r="E158" s="218" t="s">
        <v>504</v>
      </c>
      <c r="F158" s="219" t="s">
        <v>505</v>
      </c>
      <c r="G158" s="220" t="s">
        <v>506</v>
      </c>
      <c r="H158" s="221">
        <v>12.779999999999999</v>
      </c>
      <c r="I158" s="222"/>
      <c r="J158" s="223">
        <f>ROUND(I158*H158,2)</f>
        <v>0</v>
      </c>
      <c r="K158" s="219" t="s">
        <v>1</v>
      </c>
      <c r="L158" s="43"/>
      <c r="M158" s="224" t="s">
        <v>1</v>
      </c>
      <c r="N158" s="225" t="s">
        <v>41</v>
      </c>
      <c r="O158" s="90"/>
      <c r="P158" s="226">
        <f>O158*H158</f>
        <v>0</v>
      </c>
      <c r="Q158" s="226">
        <v>0</v>
      </c>
      <c r="R158" s="226">
        <f>Q158*H158</f>
        <v>0</v>
      </c>
      <c r="S158" s="226">
        <v>0</v>
      </c>
      <c r="T158" s="22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8" t="s">
        <v>137</v>
      </c>
      <c r="AT158" s="228" t="s">
        <v>133</v>
      </c>
      <c r="AU158" s="228" t="s">
        <v>84</v>
      </c>
      <c r="AY158" s="16" t="s">
        <v>130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6" t="s">
        <v>84</v>
      </c>
      <c r="BK158" s="229">
        <f>ROUND(I158*H158,2)</f>
        <v>0</v>
      </c>
      <c r="BL158" s="16" t="s">
        <v>137</v>
      </c>
      <c r="BM158" s="228" t="s">
        <v>509</v>
      </c>
    </row>
    <row r="159" s="2" customFormat="1" ht="14.4" customHeight="1">
      <c r="A159" s="37"/>
      <c r="B159" s="38"/>
      <c r="C159" s="217" t="s">
        <v>303</v>
      </c>
      <c r="D159" s="217" t="s">
        <v>133</v>
      </c>
      <c r="E159" s="218" t="s">
        <v>510</v>
      </c>
      <c r="F159" s="219" t="s">
        <v>511</v>
      </c>
      <c r="G159" s="220" t="s">
        <v>235</v>
      </c>
      <c r="H159" s="221">
        <v>5</v>
      </c>
      <c r="I159" s="222"/>
      <c r="J159" s="223">
        <f>ROUND(I159*H159,2)</f>
        <v>0</v>
      </c>
      <c r="K159" s="219" t="s">
        <v>1</v>
      </c>
      <c r="L159" s="43"/>
      <c r="M159" s="224" t="s">
        <v>1</v>
      </c>
      <c r="N159" s="225" t="s">
        <v>41</v>
      </c>
      <c r="O159" s="90"/>
      <c r="P159" s="226">
        <f>O159*H159</f>
        <v>0</v>
      </c>
      <c r="Q159" s="226">
        <v>0</v>
      </c>
      <c r="R159" s="226">
        <f>Q159*H159</f>
        <v>0</v>
      </c>
      <c r="S159" s="226">
        <v>0</v>
      </c>
      <c r="T159" s="22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8" t="s">
        <v>137</v>
      </c>
      <c r="AT159" s="228" t="s">
        <v>133</v>
      </c>
      <c r="AU159" s="228" t="s">
        <v>84</v>
      </c>
      <c r="AY159" s="16" t="s">
        <v>130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16" t="s">
        <v>84</v>
      </c>
      <c r="BK159" s="229">
        <f>ROUND(I159*H159,2)</f>
        <v>0</v>
      </c>
      <c r="BL159" s="16" t="s">
        <v>137</v>
      </c>
      <c r="BM159" s="228" t="s">
        <v>512</v>
      </c>
    </row>
    <row r="160" s="12" customFormat="1" ht="25.92" customHeight="1">
      <c r="A160" s="12"/>
      <c r="B160" s="201"/>
      <c r="C160" s="202"/>
      <c r="D160" s="203" t="s">
        <v>75</v>
      </c>
      <c r="E160" s="204" t="s">
        <v>513</v>
      </c>
      <c r="F160" s="204" t="s">
        <v>514</v>
      </c>
      <c r="G160" s="202"/>
      <c r="H160" s="202"/>
      <c r="I160" s="205"/>
      <c r="J160" s="206">
        <f>BK160</f>
        <v>0</v>
      </c>
      <c r="K160" s="202"/>
      <c r="L160" s="207"/>
      <c r="M160" s="208"/>
      <c r="N160" s="209"/>
      <c r="O160" s="209"/>
      <c r="P160" s="210">
        <f>SUM(P161:P163)</f>
        <v>0</v>
      </c>
      <c r="Q160" s="209"/>
      <c r="R160" s="210">
        <f>SUM(R161:R163)</f>
        <v>0</v>
      </c>
      <c r="S160" s="209"/>
      <c r="T160" s="211">
        <f>SUM(T161:T163)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2" t="s">
        <v>84</v>
      </c>
      <c r="AT160" s="213" t="s">
        <v>75</v>
      </c>
      <c r="AU160" s="213" t="s">
        <v>76</v>
      </c>
      <c r="AY160" s="212" t="s">
        <v>130</v>
      </c>
      <c r="BK160" s="214">
        <f>SUM(BK161:BK163)</f>
        <v>0</v>
      </c>
    </row>
    <row r="161" s="2" customFormat="1" ht="14.4" customHeight="1">
      <c r="A161" s="37"/>
      <c r="B161" s="38"/>
      <c r="C161" s="217" t="s">
        <v>309</v>
      </c>
      <c r="D161" s="217" t="s">
        <v>133</v>
      </c>
      <c r="E161" s="218" t="s">
        <v>515</v>
      </c>
      <c r="F161" s="219" t="s">
        <v>516</v>
      </c>
      <c r="G161" s="220" t="s">
        <v>517</v>
      </c>
      <c r="H161" s="221">
        <v>7</v>
      </c>
      <c r="I161" s="222"/>
      <c r="J161" s="223">
        <f>ROUND(I161*H161,2)</f>
        <v>0</v>
      </c>
      <c r="K161" s="219" t="s">
        <v>1</v>
      </c>
      <c r="L161" s="43"/>
      <c r="M161" s="224" t="s">
        <v>1</v>
      </c>
      <c r="N161" s="225" t="s">
        <v>41</v>
      </c>
      <c r="O161" s="90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8" t="s">
        <v>137</v>
      </c>
      <c r="AT161" s="228" t="s">
        <v>133</v>
      </c>
      <c r="AU161" s="228" t="s">
        <v>84</v>
      </c>
      <c r="AY161" s="16" t="s">
        <v>130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6" t="s">
        <v>84</v>
      </c>
      <c r="BK161" s="229">
        <f>ROUND(I161*H161,2)</f>
        <v>0</v>
      </c>
      <c r="BL161" s="16" t="s">
        <v>137</v>
      </c>
      <c r="BM161" s="228" t="s">
        <v>518</v>
      </c>
    </row>
    <row r="162" s="2" customFormat="1" ht="14.4" customHeight="1">
      <c r="A162" s="37"/>
      <c r="B162" s="38"/>
      <c r="C162" s="217" t="s">
        <v>315</v>
      </c>
      <c r="D162" s="217" t="s">
        <v>133</v>
      </c>
      <c r="E162" s="218" t="s">
        <v>519</v>
      </c>
      <c r="F162" s="219" t="s">
        <v>520</v>
      </c>
      <c r="G162" s="220" t="s">
        <v>517</v>
      </c>
      <c r="H162" s="221">
        <v>16</v>
      </c>
      <c r="I162" s="222"/>
      <c r="J162" s="223">
        <f>ROUND(I162*H162,2)</f>
        <v>0</v>
      </c>
      <c r="K162" s="219" t="s">
        <v>1</v>
      </c>
      <c r="L162" s="43"/>
      <c r="M162" s="224" t="s">
        <v>1</v>
      </c>
      <c r="N162" s="225" t="s">
        <v>41</v>
      </c>
      <c r="O162" s="90"/>
      <c r="P162" s="226">
        <f>O162*H162</f>
        <v>0</v>
      </c>
      <c r="Q162" s="226">
        <v>0</v>
      </c>
      <c r="R162" s="226">
        <f>Q162*H162</f>
        <v>0</v>
      </c>
      <c r="S162" s="226">
        <v>0</v>
      </c>
      <c r="T162" s="227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8" t="s">
        <v>137</v>
      </c>
      <c r="AT162" s="228" t="s">
        <v>133</v>
      </c>
      <c r="AU162" s="228" t="s">
        <v>84</v>
      </c>
      <c r="AY162" s="16" t="s">
        <v>130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6" t="s">
        <v>84</v>
      </c>
      <c r="BK162" s="229">
        <f>ROUND(I162*H162,2)</f>
        <v>0</v>
      </c>
      <c r="BL162" s="16" t="s">
        <v>137</v>
      </c>
      <c r="BM162" s="228" t="s">
        <v>521</v>
      </c>
    </row>
    <row r="163" s="2" customFormat="1" ht="14.4" customHeight="1">
      <c r="A163" s="37"/>
      <c r="B163" s="38"/>
      <c r="C163" s="217" t="s">
        <v>321</v>
      </c>
      <c r="D163" s="217" t="s">
        <v>133</v>
      </c>
      <c r="E163" s="218" t="s">
        <v>522</v>
      </c>
      <c r="F163" s="219" t="s">
        <v>523</v>
      </c>
      <c r="G163" s="220" t="s">
        <v>517</v>
      </c>
      <c r="H163" s="221">
        <v>8</v>
      </c>
      <c r="I163" s="222"/>
      <c r="J163" s="223">
        <f>ROUND(I163*H163,2)</f>
        <v>0</v>
      </c>
      <c r="K163" s="219" t="s">
        <v>1</v>
      </c>
      <c r="L163" s="43"/>
      <c r="M163" s="224" t="s">
        <v>1</v>
      </c>
      <c r="N163" s="225" t="s">
        <v>41</v>
      </c>
      <c r="O163" s="90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8" t="s">
        <v>137</v>
      </c>
      <c r="AT163" s="228" t="s">
        <v>133</v>
      </c>
      <c r="AU163" s="228" t="s">
        <v>84</v>
      </c>
      <c r="AY163" s="16" t="s">
        <v>130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6" t="s">
        <v>84</v>
      </c>
      <c r="BK163" s="229">
        <f>ROUND(I163*H163,2)</f>
        <v>0</v>
      </c>
      <c r="BL163" s="16" t="s">
        <v>137</v>
      </c>
      <c r="BM163" s="228" t="s">
        <v>524</v>
      </c>
    </row>
    <row r="164" s="12" customFormat="1" ht="25.92" customHeight="1">
      <c r="A164" s="12"/>
      <c r="B164" s="201"/>
      <c r="C164" s="202"/>
      <c r="D164" s="203" t="s">
        <v>75</v>
      </c>
      <c r="E164" s="204" t="s">
        <v>525</v>
      </c>
      <c r="F164" s="204" t="s">
        <v>514</v>
      </c>
      <c r="G164" s="202"/>
      <c r="H164" s="202"/>
      <c r="I164" s="205"/>
      <c r="J164" s="206">
        <f>BK164</f>
        <v>0</v>
      </c>
      <c r="K164" s="202"/>
      <c r="L164" s="207"/>
      <c r="M164" s="208"/>
      <c r="N164" s="209"/>
      <c r="O164" s="209"/>
      <c r="P164" s="210">
        <f>SUM(P165:P167)</f>
        <v>0</v>
      </c>
      <c r="Q164" s="209"/>
      <c r="R164" s="210">
        <f>SUM(R165:R167)</f>
        <v>0</v>
      </c>
      <c r="S164" s="209"/>
      <c r="T164" s="211">
        <f>SUM(T165:T167)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2" t="s">
        <v>84</v>
      </c>
      <c r="AT164" s="213" t="s">
        <v>75</v>
      </c>
      <c r="AU164" s="213" t="s">
        <v>76</v>
      </c>
      <c r="AY164" s="212" t="s">
        <v>130</v>
      </c>
      <c r="BK164" s="214">
        <f>SUM(BK165:BK167)</f>
        <v>0</v>
      </c>
    </row>
    <row r="165" s="2" customFormat="1" ht="14.4" customHeight="1">
      <c r="A165" s="37"/>
      <c r="B165" s="38"/>
      <c r="C165" s="217" t="s">
        <v>325</v>
      </c>
      <c r="D165" s="217" t="s">
        <v>133</v>
      </c>
      <c r="E165" s="218" t="s">
        <v>526</v>
      </c>
      <c r="F165" s="219" t="s">
        <v>527</v>
      </c>
      <c r="G165" s="220" t="s">
        <v>181</v>
      </c>
      <c r="H165" s="221">
        <v>1</v>
      </c>
      <c r="I165" s="222"/>
      <c r="J165" s="223">
        <f>ROUND(I165*H165,2)</f>
        <v>0</v>
      </c>
      <c r="K165" s="219" t="s">
        <v>1</v>
      </c>
      <c r="L165" s="43"/>
      <c r="M165" s="224" t="s">
        <v>1</v>
      </c>
      <c r="N165" s="225" t="s">
        <v>41</v>
      </c>
      <c r="O165" s="90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8" t="s">
        <v>137</v>
      </c>
      <c r="AT165" s="228" t="s">
        <v>133</v>
      </c>
      <c r="AU165" s="228" t="s">
        <v>84</v>
      </c>
      <c r="AY165" s="16" t="s">
        <v>130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6" t="s">
        <v>84</v>
      </c>
      <c r="BK165" s="229">
        <f>ROUND(I165*H165,2)</f>
        <v>0</v>
      </c>
      <c r="BL165" s="16" t="s">
        <v>137</v>
      </c>
      <c r="BM165" s="228" t="s">
        <v>528</v>
      </c>
    </row>
    <row r="166" s="2" customFormat="1" ht="14.4" customHeight="1">
      <c r="A166" s="37"/>
      <c r="B166" s="38"/>
      <c r="C166" s="217" t="s">
        <v>330</v>
      </c>
      <c r="D166" s="217" t="s">
        <v>133</v>
      </c>
      <c r="E166" s="218" t="s">
        <v>529</v>
      </c>
      <c r="F166" s="219" t="s">
        <v>530</v>
      </c>
      <c r="G166" s="220" t="s">
        <v>181</v>
      </c>
      <c r="H166" s="221">
        <v>1</v>
      </c>
      <c r="I166" s="222"/>
      <c r="J166" s="223">
        <f>ROUND(I166*H166,2)</f>
        <v>0</v>
      </c>
      <c r="K166" s="219" t="s">
        <v>1</v>
      </c>
      <c r="L166" s="43"/>
      <c r="M166" s="224" t="s">
        <v>1</v>
      </c>
      <c r="N166" s="225" t="s">
        <v>41</v>
      </c>
      <c r="O166" s="90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8" t="s">
        <v>137</v>
      </c>
      <c r="AT166" s="228" t="s">
        <v>133</v>
      </c>
      <c r="AU166" s="228" t="s">
        <v>84</v>
      </c>
      <c r="AY166" s="16" t="s">
        <v>130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6" t="s">
        <v>84</v>
      </c>
      <c r="BK166" s="229">
        <f>ROUND(I166*H166,2)</f>
        <v>0</v>
      </c>
      <c r="BL166" s="16" t="s">
        <v>137</v>
      </c>
      <c r="BM166" s="228" t="s">
        <v>531</v>
      </c>
    </row>
    <row r="167" s="2" customFormat="1" ht="14.4" customHeight="1">
      <c r="A167" s="37"/>
      <c r="B167" s="38"/>
      <c r="C167" s="217" t="s">
        <v>338</v>
      </c>
      <c r="D167" s="217" t="s">
        <v>133</v>
      </c>
      <c r="E167" s="218" t="s">
        <v>532</v>
      </c>
      <c r="F167" s="219" t="s">
        <v>533</v>
      </c>
      <c r="G167" s="220" t="s">
        <v>181</v>
      </c>
      <c r="H167" s="221">
        <v>1</v>
      </c>
      <c r="I167" s="222"/>
      <c r="J167" s="223">
        <f>ROUND(I167*H167,2)</f>
        <v>0</v>
      </c>
      <c r="K167" s="219" t="s">
        <v>1</v>
      </c>
      <c r="L167" s="43"/>
      <c r="M167" s="272" t="s">
        <v>1</v>
      </c>
      <c r="N167" s="273" t="s">
        <v>41</v>
      </c>
      <c r="O167" s="270"/>
      <c r="P167" s="274">
        <f>O167*H167</f>
        <v>0</v>
      </c>
      <c r="Q167" s="274">
        <v>0</v>
      </c>
      <c r="R167" s="274">
        <f>Q167*H167</f>
        <v>0</v>
      </c>
      <c r="S167" s="274">
        <v>0</v>
      </c>
      <c r="T167" s="275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8" t="s">
        <v>137</v>
      </c>
      <c r="AT167" s="228" t="s">
        <v>133</v>
      </c>
      <c r="AU167" s="228" t="s">
        <v>84</v>
      </c>
      <c r="AY167" s="16" t="s">
        <v>130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6" t="s">
        <v>84</v>
      </c>
      <c r="BK167" s="229">
        <f>ROUND(I167*H167,2)</f>
        <v>0</v>
      </c>
      <c r="BL167" s="16" t="s">
        <v>137</v>
      </c>
      <c r="BM167" s="228" t="s">
        <v>534</v>
      </c>
    </row>
    <row r="168" s="2" customFormat="1" ht="6.96" customHeight="1">
      <c r="A168" s="37"/>
      <c r="B168" s="65"/>
      <c r="C168" s="66"/>
      <c r="D168" s="66"/>
      <c r="E168" s="66"/>
      <c r="F168" s="66"/>
      <c r="G168" s="66"/>
      <c r="H168" s="66"/>
      <c r="I168" s="66"/>
      <c r="J168" s="66"/>
      <c r="K168" s="66"/>
      <c r="L168" s="43"/>
      <c r="M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</row>
  </sheetData>
  <sheetProtection sheet="1" autoFilter="0" formatColumns="0" formatRows="0" objects="1" scenarios="1" spinCount="100000" saltValue="rgQk8OfAm7BnOO7AExFPQP5n1J/AqzjDdehEhwa3ypJPV97GOo3jJik/J8SU3PR14I8RqsXU4FUm+L9+G8QSpA==" hashValue="wRsriiO9k0XjwAj66P7k6tHMrWgYSEFcg7N9JOvpvG+IhGW0rfrRJhm9wxaliGYGyaXjPClyxX+Mcmfeapyf8g==" algorithmName="SHA-512" password="CC35"/>
  <autoFilter ref="C120:K16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střechy tělocvičny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535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428</v>
      </c>
      <c r="G12" s="37"/>
      <c r="H12" s="37"/>
      <c r="I12" s="139" t="s">
        <v>22</v>
      </c>
      <c r="J12" s="143" t="str">
        <f>'Rekapitulace stavby'!AN8</f>
        <v>18. 4. 2021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SPŠ stavební Havíčřov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>ATRIS s.r.o.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>Barbora Kyšková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ROUND((SUM(BE121:BE140)),  2)</f>
        <v>0</v>
      </c>
      <c r="G33" s="37"/>
      <c r="H33" s="37"/>
      <c r="I33" s="154">
        <v>0.20999999999999999</v>
      </c>
      <c r="J33" s="153">
        <f>ROUND(((SUM(BE121:BE140))*I33),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ROUND((SUM(BF121:BF140)),  2)</f>
        <v>0</v>
      </c>
      <c r="G34" s="37"/>
      <c r="H34" s="37"/>
      <c r="I34" s="154">
        <v>0.14999999999999999</v>
      </c>
      <c r="J34" s="153">
        <f>ROUND(((SUM(BF121:BF140))*I34),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ROUND((SUM(BG121:BG140)),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ROUND((SUM(BH121:BH140)),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ROUND((SUM(BI121:BI140)),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střechy tělocvičny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 xml:space="preserve">003 - Ostatní a vedlejší náklady 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18. 4. 2021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SPŠ stavební Havíčřov </v>
      </c>
      <c r="G91" s="39"/>
      <c r="H91" s="39"/>
      <c r="I91" s="31" t="s">
        <v>30</v>
      </c>
      <c r="J91" s="35" t="str">
        <f>E21</f>
        <v>ATRIS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Barbora Kyšková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536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537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538</v>
      </c>
      <c r="E99" s="181"/>
      <c r="F99" s="181"/>
      <c r="G99" s="181"/>
      <c r="H99" s="181"/>
      <c r="I99" s="181"/>
      <c r="J99" s="182">
        <f>J125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8"/>
      <c r="C100" s="179"/>
      <c r="D100" s="180" t="s">
        <v>539</v>
      </c>
      <c r="E100" s="181"/>
      <c r="F100" s="181"/>
      <c r="G100" s="181"/>
      <c r="H100" s="181"/>
      <c r="I100" s="181"/>
      <c r="J100" s="182">
        <f>J135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8"/>
      <c r="C101" s="179"/>
      <c r="D101" s="180" t="s">
        <v>540</v>
      </c>
      <c r="E101" s="181"/>
      <c r="F101" s="181"/>
      <c r="G101" s="181"/>
      <c r="H101" s="181"/>
      <c r="I101" s="181"/>
      <c r="J101" s="182">
        <f>J138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115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Rekonstrukce střechy tělocvičny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97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 xml:space="preserve">003 - Ostatní a vedlejší náklady 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 xml:space="preserve"> </v>
      </c>
      <c r="G115" s="39"/>
      <c r="H115" s="39"/>
      <c r="I115" s="31" t="s">
        <v>22</v>
      </c>
      <c r="J115" s="78" t="str">
        <f>IF(J12="","",J12)</f>
        <v>18. 4. 2021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 xml:space="preserve">SPŠ stavební Havíčřov </v>
      </c>
      <c r="G117" s="39"/>
      <c r="H117" s="39"/>
      <c r="I117" s="31" t="s">
        <v>30</v>
      </c>
      <c r="J117" s="35" t="str">
        <f>E21</f>
        <v>ATRIS s.r.o.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Barbora Kyšková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116</v>
      </c>
      <c r="D120" s="193" t="s">
        <v>61</v>
      </c>
      <c r="E120" s="193" t="s">
        <v>57</v>
      </c>
      <c r="F120" s="193" t="s">
        <v>58</v>
      </c>
      <c r="G120" s="193" t="s">
        <v>117</v>
      </c>
      <c r="H120" s="193" t="s">
        <v>118</v>
      </c>
      <c r="I120" s="193" t="s">
        <v>119</v>
      </c>
      <c r="J120" s="193" t="s">
        <v>101</v>
      </c>
      <c r="K120" s="194" t="s">
        <v>120</v>
      </c>
      <c r="L120" s="195"/>
      <c r="M120" s="99" t="s">
        <v>1</v>
      </c>
      <c r="N120" s="100" t="s">
        <v>40</v>
      </c>
      <c r="O120" s="100" t="s">
        <v>121</v>
      </c>
      <c r="P120" s="100" t="s">
        <v>122</v>
      </c>
      <c r="Q120" s="100" t="s">
        <v>123</v>
      </c>
      <c r="R120" s="100" t="s">
        <v>124</v>
      </c>
      <c r="S120" s="100" t="s">
        <v>125</v>
      </c>
      <c r="T120" s="101" t="s">
        <v>126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127</v>
      </c>
      <c r="D121" s="39"/>
      <c r="E121" s="39"/>
      <c r="F121" s="39"/>
      <c r="G121" s="39"/>
      <c r="H121" s="39"/>
      <c r="I121" s="39"/>
      <c r="J121" s="196">
        <f>BK121</f>
        <v>0</v>
      </c>
      <c r="K121" s="39"/>
      <c r="L121" s="43"/>
      <c r="M121" s="102"/>
      <c r="N121" s="197"/>
      <c r="O121" s="103"/>
      <c r="P121" s="198">
        <f>P122+P125+P135+P138</f>
        <v>0</v>
      </c>
      <c r="Q121" s="103"/>
      <c r="R121" s="198">
        <f>R122+R125+R135+R138</f>
        <v>0</v>
      </c>
      <c r="S121" s="103"/>
      <c r="T121" s="199">
        <f>T122+T125+T135+T138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103</v>
      </c>
      <c r="BK121" s="200">
        <f>BK122+BK125+BK135+BK138</f>
        <v>0</v>
      </c>
    </row>
    <row r="122" s="12" customFormat="1" ht="25.92" customHeight="1">
      <c r="A122" s="12"/>
      <c r="B122" s="201"/>
      <c r="C122" s="202"/>
      <c r="D122" s="203" t="s">
        <v>75</v>
      </c>
      <c r="E122" s="204" t="s">
        <v>541</v>
      </c>
      <c r="F122" s="204" t="s">
        <v>542</v>
      </c>
      <c r="G122" s="202"/>
      <c r="H122" s="202"/>
      <c r="I122" s="205"/>
      <c r="J122" s="206">
        <f>BK122</f>
        <v>0</v>
      </c>
      <c r="K122" s="202"/>
      <c r="L122" s="207"/>
      <c r="M122" s="208"/>
      <c r="N122" s="209"/>
      <c r="O122" s="209"/>
      <c r="P122" s="210">
        <f>P123</f>
        <v>0</v>
      </c>
      <c r="Q122" s="209"/>
      <c r="R122" s="210">
        <f>R123</f>
        <v>0</v>
      </c>
      <c r="S122" s="209"/>
      <c r="T122" s="211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2" t="s">
        <v>159</v>
      </c>
      <c r="AT122" s="213" t="s">
        <v>75</v>
      </c>
      <c r="AU122" s="213" t="s">
        <v>76</v>
      </c>
      <c r="AY122" s="212" t="s">
        <v>130</v>
      </c>
      <c r="BK122" s="214">
        <f>BK123</f>
        <v>0</v>
      </c>
    </row>
    <row r="123" s="12" customFormat="1" ht="22.8" customHeight="1">
      <c r="A123" s="12"/>
      <c r="B123" s="201"/>
      <c r="C123" s="202"/>
      <c r="D123" s="203" t="s">
        <v>75</v>
      </c>
      <c r="E123" s="215" t="s">
        <v>543</v>
      </c>
      <c r="F123" s="215" t="s">
        <v>544</v>
      </c>
      <c r="G123" s="202"/>
      <c r="H123" s="202"/>
      <c r="I123" s="205"/>
      <c r="J123" s="216">
        <f>BK123</f>
        <v>0</v>
      </c>
      <c r="K123" s="202"/>
      <c r="L123" s="207"/>
      <c r="M123" s="208"/>
      <c r="N123" s="209"/>
      <c r="O123" s="209"/>
      <c r="P123" s="210">
        <f>P124</f>
        <v>0</v>
      </c>
      <c r="Q123" s="209"/>
      <c r="R123" s="210">
        <f>R124</f>
        <v>0</v>
      </c>
      <c r="S123" s="209"/>
      <c r="T123" s="211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159</v>
      </c>
      <c r="AT123" s="213" t="s">
        <v>75</v>
      </c>
      <c r="AU123" s="213" t="s">
        <v>84</v>
      </c>
      <c r="AY123" s="212" t="s">
        <v>130</v>
      </c>
      <c r="BK123" s="214">
        <f>BK124</f>
        <v>0</v>
      </c>
    </row>
    <row r="124" s="2" customFormat="1" ht="37.8" customHeight="1">
      <c r="A124" s="37"/>
      <c r="B124" s="38"/>
      <c r="C124" s="217" t="s">
        <v>84</v>
      </c>
      <c r="D124" s="217" t="s">
        <v>133</v>
      </c>
      <c r="E124" s="218" t="s">
        <v>545</v>
      </c>
      <c r="F124" s="219" t="s">
        <v>546</v>
      </c>
      <c r="G124" s="220" t="s">
        <v>181</v>
      </c>
      <c r="H124" s="221">
        <v>1</v>
      </c>
      <c r="I124" s="222"/>
      <c r="J124" s="223">
        <f>ROUND(I124*H124,2)</f>
        <v>0</v>
      </c>
      <c r="K124" s="219" t="s">
        <v>152</v>
      </c>
      <c r="L124" s="43"/>
      <c r="M124" s="224" t="s">
        <v>1</v>
      </c>
      <c r="N124" s="225" t="s">
        <v>41</v>
      </c>
      <c r="O124" s="90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8" t="s">
        <v>547</v>
      </c>
      <c r="AT124" s="228" t="s">
        <v>133</v>
      </c>
      <c r="AU124" s="228" t="s">
        <v>86</v>
      </c>
      <c r="AY124" s="16" t="s">
        <v>130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6" t="s">
        <v>84</v>
      </c>
      <c r="BK124" s="229">
        <f>ROUND(I124*H124,2)</f>
        <v>0</v>
      </c>
      <c r="BL124" s="16" t="s">
        <v>547</v>
      </c>
      <c r="BM124" s="228" t="s">
        <v>548</v>
      </c>
    </row>
    <row r="125" s="12" customFormat="1" ht="25.92" customHeight="1">
      <c r="A125" s="12"/>
      <c r="B125" s="201"/>
      <c r="C125" s="202"/>
      <c r="D125" s="203" t="s">
        <v>75</v>
      </c>
      <c r="E125" s="204" t="s">
        <v>549</v>
      </c>
      <c r="F125" s="204" t="s">
        <v>550</v>
      </c>
      <c r="G125" s="202"/>
      <c r="H125" s="202"/>
      <c r="I125" s="205"/>
      <c r="J125" s="206">
        <f>BK125</f>
        <v>0</v>
      </c>
      <c r="K125" s="202"/>
      <c r="L125" s="207"/>
      <c r="M125" s="208"/>
      <c r="N125" s="209"/>
      <c r="O125" s="209"/>
      <c r="P125" s="210">
        <f>SUM(P126:P134)</f>
        <v>0</v>
      </c>
      <c r="Q125" s="209"/>
      <c r="R125" s="210">
        <f>SUM(R126:R134)</f>
        <v>0</v>
      </c>
      <c r="S125" s="209"/>
      <c r="T125" s="211">
        <f>SUM(T126:T134)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159</v>
      </c>
      <c r="AT125" s="213" t="s">
        <v>75</v>
      </c>
      <c r="AU125" s="213" t="s">
        <v>76</v>
      </c>
      <c r="AY125" s="212" t="s">
        <v>130</v>
      </c>
      <c r="BK125" s="214">
        <f>SUM(BK126:BK134)</f>
        <v>0</v>
      </c>
    </row>
    <row r="126" s="2" customFormat="1" ht="14.4" customHeight="1">
      <c r="A126" s="37"/>
      <c r="B126" s="38"/>
      <c r="C126" s="217" t="s">
        <v>86</v>
      </c>
      <c r="D126" s="217" t="s">
        <v>133</v>
      </c>
      <c r="E126" s="218" t="s">
        <v>551</v>
      </c>
      <c r="F126" s="219" t="s">
        <v>552</v>
      </c>
      <c r="G126" s="220" t="s">
        <v>181</v>
      </c>
      <c r="H126" s="221">
        <v>1</v>
      </c>
      <c r="I126" s="222"/>
      <c r="J126" s="223">
        <f>ROUND(I126*H126,2)</f>
        <v>0</v>
      </c>
      <c r="K126" s="219" t="s">
        <v>553</v>
      </c>
      <c r="L126" s="43"/>
      <c r="M126" s="224" t="s">
        <v>1</v>
      </c>
      <c r="N126" s="225" t="s">
        <v>41</v>
      </c>
      <c r="O126" s="90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547</v>
      </c>
      <c r="AT126" s="228" t="s">
        <v>133</v>
      </c>
      <c r="AU126" s="228" t="s">
        <v>84</v>
      </c>
      <c r="AY126" s="16" t="s">
        <v>130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84</v>
      </c>
      <c r="BK126" s="229">
        <f>ROUND(I126*H126,2)</f>
        <v>0</v>
      </c>
      <c r="BL126" s="16" t="s">
        <v>547</v>
      </c>
      <c r="BM126" s="228" t="s">
        <v>554</v>
      </c>
    </row>
    <row r="127" s="2" customFormat="1">
      <c r="A127" s="37"/>
      <c r="B127" s="38"/>
      <c r="C127" s="39"/>
      <c r="D127" s="232" t="s">
        <v>313</v>
      </c>
      <c r="E127" s="39"/>
      <c r="F127" s="264" t="s">
        <v>555</v>
      </c>
      <c r="G127" s="39"/>
      <c r="H127" s="39"/>
      <c r="I127" s="265"/>
      <c r="J127" s="39"/>
      <c r="K127" s="39"/>
      <c r="L127" s="43"/>
      <c r="M127" s="266"/>
      <c r="N127" s="267"/>
      <c r="O127" s="90"/>
      <c r="P127" s="90"/>
      <c r="Q127" s="90"/>
      <c r="R127" s="90"/>
      <c r="S127" s="90"/>
      <c r="T127" s="91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313</v>
      </c>
      <c r="AU127" s="16" t="s">
        <v>84</v>
      </c>
    </row>
    <row r="128" s="2" customFormat="1" ht="14.4" customHeight="1">
      <c r="A128" s="37"/>
      <c r="B128" s="38"/>
      <c r="C128" s="217" t="s">
        <v>149</v>
      </c>
      <c r="D128" s="217" t="s">
        <v>133</v>
      </c>
      <c r="E128" s="218" t="s">
        <v>556</v>
      </c>
      <c r="F128" s="219" t="s">
        <v>557</v>
      </c>
      <c r="G128" s="220" t="s">
        <v>181</v>
      </c>
      <c r="H128" s="221">
        <v>1</v>
      </c>
      <c r="I128" s="222"/>
      <c r="J128" s="223">
        <f>ROUND(I128*H128,2)</f>
        <v>0</v>
      </c>
      <c r="K128" s="219" t="s">
        <v>1</v>
      </c>
      <c r="L128" s="43"/>
      <c r="M128" s="224" t="s">
        <v>1</v>
      </c>
      <c r="N128" s="225" t="s">
        <v>41</v>
      </c>
      <c r="O128" s="90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547</v>
      </c>
      <c r="AT128" s="228" t="s">
        <v>133</v>
      </c>
      <c r="AU128" s="228" t="s">
        <v>84</v>
      </c>
      <c r="AY128" s="16" t="s">
        <v>130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6" t="s">
        <v>84</v>
      </c>
      <c r="BK128" s="229">
        <f>ROUND(I128*H128,2)</f>
        <v>0</v>
      </c>
      <c r="BL128" s="16" t="s">
        <v>547</v>
      </c>
      <c r="BM128" s="228" t="s">
        <v>558</v>
      </c>
    </row>
    <row r="129" s="2" customFormat="1">
      <c r="A129" s="37"/>
      <c r="B129" s="38"/>
      <c r="C129" s="39"/>
      <c r="D129" s="232" t="s">
        <v>313</v>
      </c>
      <c r="E129" s="39"/>
      <c r="F129" s="264" t="s">
        <v>559</v>
      </c>
      <c r="G129" s="39"/>
      <c r="H129" s="39"/>
      <c r="I129" s="265"/>
      <c r="J129" s="39"/>
      <c r="K129" s="39"/>
      <c r="L129" s="43"/>
      <c r="M129" s="266"/>
      <c r="N129" s="267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313</v>
      </c>
      <c r="AU129" s="16" t="s">
        <v>84</v>
      </c>
    </row>
    <row r="130" s="2" customFormat="1" ht="14.4" customHeight="1">
      <c r="A130" s="37"/>
      <c r="B130" s="38"/>
      <c r="C130" s="217" t="s">
        <v>137</v>
      </c>
      <c r="D130" s="217" t="s">
        <v>133</v>
      </c>
      <c r="E130" s="218" t="s">
        <v>560</v>
      </c>
      <c r="F130" s="219" t="s">
        <v>561</v>
      </c>
      <c r="G130" s="220" t="s">
        <v>181</v>
      </c>
      <c r="H130" s="221">
        <v>1</v>
      </c>
      <c r="I130" s="222"/>
      <c r="J130" s="223">
        <f>ROUND(I130*H130,2)</f>
        <v>0</v>
      </c>
      <c r="K130" s="219" t="s">
        <v>1</v>
      </c>
      <c r="L130" s="43"/>
      <c r="M130" s="224" t="s">
        <v>1</v>
      </c>
      <c r="N130" s="225" t="s">
        <v>41</v>
      </c>
      <c r="O130" s="90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137</v>
      </c>
      <c r="AT130" s="228" t="s">
        <v>133</v>
      </c>
      <c r="AU130" s="228" t="s">
        <v>84</v>
      </c>
      <c r="AY130" s="16" t="s">
        <v>130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84</v>
      </c>
      <c r="BK130" s="229">
        <f>ROUND(I130*H130,2)</f>
        <v>0</v>
      </c>
      <c r="BL130" s="16" t="s">
        <v>137</v>
      </c>
      <c r="BM130" s="228" t="s">
        <v>562</v>
      </c>
    </row>
    <row r="131" s="2" customFormat="1">
      <c r="A131" s="37"/>
      <c r="B131" s="38"/>
      <c r="C131" s="39"/>
      <c r="D131" s="232" t="s">
        <v>313</v>
      </c>
      <c r="E131" s="39"/>
      <c r="F131" s="264" t="s">
        <v>563</v>
      </c>
      <c r="G131" s="39"/>
      <c r="H131" s="39"/>
      <c r="I131" s="265"/>
      <c r="J131" s="39"/>
      <c r="K131" s="39"/>
      <c r="L131" s="43"/>
      <c r="M131" s="266"/>
      <c r="N131" s="267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313</v>
      </c>
      <c r="AU131" s="16" t="s">
        <v>84</v>
      </c>
    </row>
    <row r="132" s="2" customFormat="1" ht="24.15" customHeight="1">
      <c r="A132" s="37"/>
      <c r="B132" s="38"/>
      <c r="C132" s="217" t="s">
        <v>159</v>
      </c>
      <c r="D132" s="217" t="s">
        <v>133</v>
      </c>
      <c r="E132" s="218" t="s">
        <v>564</v>
      </c>
      <c r="F132" s="219" t="s">
        <v>565</v>
      </c>
      <c r="G132" s="220" t="s">
        <v>181</v>
      </c>
      <c r="H132" s="221">
        <v>1</v>
      </c>
      <c r="I132" s="222"/>
      <c r="J132" s="223">
        <f>ROUND(I132*H132,2)</f>
        <v>0</v>
      </c>
      <c r="K132" s="219" t="s">
        <v>1</v>
      </c>
      <c r="L132" s="43"/>
      <c r="M132" s="224" t="s">
        <v>1</v>
      </c>
      <c r="N132" s="225" t="s">
        <v>41</v>
      </c>
      <c r="O132" s="90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8" t="s">
        <v>137</v>
      </c>
      <c r="AT132" s="228" t="s">
        <v>133</v>
      </c>
      <c r="AU132" s="228" t="s">
        <v>84</v>
      </c>
      <c r="AY132" s="16" t="s">
        <v>130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6" t="s">
        <v>84</v>
      </c>
      <c r="BK132" s="229">
        <f>ROUND(I132*H132,2)</f>
        <v>0</v>
      </c>
      <c r="BL132" s="16" t="s">
        <v>137</v>
      </c>
      <c r="BM132" s="228" t="s">
        <v>566</v>
      </c>
    </row>
    <row r="133" s="2" customFormat="1" ht="14.4" customHeight="1">
      <c r="A133" s="37"/>
      <c r="B133" s="38"/>
      <c r="C133" s="217" t="s">
        <v>131</v>
      </c>
      <c r="D133" s="217" t="s">
        <v>133</v>
      </c>
      <c r="E133" s="218" t="s">
        <v>567</v>
      </c>
      <c r="F133" s="219" t="s">
        <v>568</v>
      </c>
      <c r="G133" s="220" t="s">
        <v>181</v>
      </c>
      <c r="H133" s="221">
        <v>1</v>
      </c>
      <c r="I133" s="222"/>
      <c r="J133" s="223">
        <f>ROUND(I133*H133,2)</f>
        <v>0</v>
      </c>
      <c r="K133" s="219" t="s">
        <v>1</v>
      </c>
      <c r="L133" s="43"/>
      <c r="M133" s="224" t="s">
        <v>1</v>
      </c>
      <c r="N133" s="225" t="s">
        <v>41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137</v>
      </c>
      <c r="AT133" s="228" t="s">
        <v>133</v>
      </c>
      <c r="AU133" s="228" t="s">
        <v>84</v>
      </c>
      <c r="AY133" s="16" t="s">
        <v>130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84</v>
      </c>
      <c r="BK133" s="229">
        <f>ROUND(I133*H133,2)</f>
        <v>0</v>
      </c>
      <c r="BL133" s="16" t="s">
        <v>137</v>
      </c>
      <c r="BM133" s="228" t="s">
        <v>569</v>
      </c>
    </row>
    <row r="134" s="2" customFormat="1">
      <c r="A134" s="37"/>
      <c r="B134" s="38"/>
      <c r="C134" s="39"/>
      <c r="D134" s="232" t="s">
        <v>313</v>
      </c>
      <c r="E134" s="39"/>
      <c r="F134" s="264" t="s">
        <v>570</v>
      </c>
      <c r="G134" s="39"/>
      <c r="H134" s="39"/>
      <c r="I134" s="265"/>
      <c r="J134" s="39"/>
      <c r="K134" s="39"/>
      <c r="L134" s="43"/>
      <c r="M134" s="266"/>
      <c r="N134" s="267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313</v>
      </c>
      <c r="AU134" s="16" t="s">
        <v>84</v>
      </c>
    </row>
    <row r="135" s="12" customFormat="1" ht="25.92" customHeight="1">
      <c r="A135" s="12"/>
      <c r="B135" s="201"/>
      <c r="C135" s="202"/>
      <c r="D135" s="203" t="s">
        <v>75</v>
      </c>
      <c r="E135" s="204" t="s">
        <v>571</v>
      </c>
      <c r="F135" s="204" t="s">
        <v>572</v>
      </c>
      <c r="G135" s="202"/>
      <c r="H135" s="202"/>
      <c r="I135" s="205"/>
      <c r="J135" s="206">
        <f>BK135</f>
        <v>0</v>
      </c>
      <c r="K135" s="202"/>
      <c r="L135" s="207"/>
      <c r="M135" s="208"/>
      <c r="N135" s="209"/>
      <c r="O135" s="209"/>
      <c r="P135" s="210">
        <f>SUM(P136:P137)</f>
        <v>0</v>
      </c>
      <c r="Q135" s="209"/>
      <c r="R135" s="210">
        <f>SUM(R136:R137)</f>
        <v>0</v>
      </c>
      <c r="S135" s="209"/>
      <c r="T135" s="211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2" t="s">
        <v>159</v>
      </c>
      <c r="AT135" s="213" t="s">
        <v>75</v>
      </c>
      <c r="AU135" s="213" t="s">
        <v>76</v>
      </c>
      <c r="AY135" s="212" t="s">
        <v>130</v>
      </c>
      <c r="BK135" s="214">
        <f>SUM(BK136:BK137)</f>
        <v>0</v>
      </c>
    </row>
    <row r="136" s="2" customFormat="1" ht="14.4" customHeight="1">
      <c r="A136" s="37"/>
      <c r="B136" s="38"/>
      <c r="C136" s="217" t="s">
        <v>166</v>
      </c>
      <c r="D136" s="217" t="s">
        <v>133</v>
      </c>
      <c r="E136" s="218" t="s">
        <v>573</v>
      </c>
      <c r="F136" s="219" t="s">
        <v>574</v>
      </c>
      <c r="G136" s="220" t="s">
        <v>181</v>
      </c>
      <c r="H136" s="221">
        <v>1</v>
      </c>
      <c r="I136" s="222"/>
      <c r="J136" s="223">
        <f>ROUND(I136*H136,2)</f>
        <v>0</v>
      </c>
      <c r="K136" s="219" t="s">
        <v>553</v>
      </c>
      <c r="L136" s="43"/>
      <c r="M136" s="224" t="s">
        <v>1</v>
      </c>
      <c r="N136" s="225" t="s">
        <v>41</v>
      </c>
      <c r="O136" s="90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547</v>
      </c>
      <c r="AT136" s="228" t="s">
        <v>133</v>
      </c>
      <c r="AU136" s="228" t="s">
        <v>84</v>
      </c>
      <c r="AY136" s="16" t="s">
        <v>130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84</v>
      </c>
      <c r="BK136" s="229">
        <f>ROUND(I136*H136,2)</f>
        <v>0</v>
      </c>
      <c r="BL136" s="16" t="s">
        <v>547</v>
      </c>
      <c r="BM136" s="228" t="s">
        <v>575</v>
      </c>
    </row>
    <row r="137" s="2" customFormat="1">
      <c r="A137" s="37"/>
      <c r="B137" s="38"/>
      <c r="C137" s="39"/>
      <c r="D137" s="232" t="s">
        <v>313</v>
      </c>
      <c r="E137" s="39"/>
      <c r="F137" s="264" t="s">
        <v>576</v>
      </c>
      <c r="G137" s="39"/>
      <c r="H137" s="39"/>
      <c r="I137" s="265"/>
      <c r="J137" s="39"/>
      <c r="K137" s="39"/>
      <c r="L137" s="43"/>
      <c r="M137" s="266"/>
      <c r="N137" s="267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313</v>
      </c>
      <c r="AU137" s="16" t="s">
        <v>84</v>
      </c>
    </row>
    <row r="138" s="12" customFormat="1" ht="25.92" customHeight="1">
      <c r="A138" s="12"/>
      <c r="B138" s="201"/>
      <c r="C138" s="202"/>
      <c r="D138" s="203" t="s">
        <v>75</v>
      </c>
      <c r="E138" s="204" t="s">
        <v>577</v>
      </c>
      <c r="F138" s="204" t="s">
        <v>578</v>
      </c>
      <c r="G138" s="202"/>
      <c r="H138" s="202"/>
      <c r="I138" s="205"/>
      <c r="J138" s="206">
        <f>BK138</f>
        <v>0</v>
      </c>
      <c r="K138" s="202"/>
      <c r="L138" s="207"/>
      <c r="M138" s="208"/>
      <c r="N138" s="209"/>
      <c r="O138" s="209"/>
      <c r="P138" s="210">
        <f>SUM(P139:P140)</f>
        <v>0</v>
      </c>
      <c r="Q138" s="209"/>
      <c r="R138" s="210">
        <f>SUM(R139:R140)</f>
        <v>0</v>
      </c>
      <c r="S138" s="209"/>
      <c r="T138" s="211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2" t="s">
        <v>159</v>
      </c>
      <c r="AT138" s="213" t="s">
        <v>75</v>
      </c>
      <c r="AU138" s="213" t="s">
        <v>76</v>
      </c>
      <c r="AY138" s="212" t="s">
        <v>130</v>
      </c>
      <c r="BK138" s="214">
        <f>SUM(BK139:BK140)</f>
        <v>0</v>
      </c>
    </row>
    <row r="139" s="2" customFormat="1" ht="14.4" customHeight="1">
      <c r="A139" s="37"/>
      <c r="B139" s="38"/>
      <c r="C139" s="217" t="s">
        <v>170</v>
      </c>
      <c r="D139" s="217" t="s">
        <v>133</v>
      </c>
      <c r="E139" s="218" t="s">
        <v>579</v>
      </c>
      <c r="F139" s="219" t="s">
        <v>580</v>
      </c>
      <c r="G139" s="220" t="s">
        <v>181</v>
      </c>
      <c r="H139" s="221">
        <v>1</v>
      </c>
      <c r="I139" s="222"/>
      <c r="J139" s="223">
        <f>ROUND(I139*H139,2)</f>
        <v>0</v>
      </c>
      <c r="K139" s="219" t="s">
        <v>553</v>
      </c>
      <c r="L139" s="43"/>
      <c r="M139" s="224" t="s">
        <v>1</v>
      </c>
      <c r="N139" s="225" t="s">
        <v>41</v>
      </c>
      <c r="O139" s="90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547</v>
      </c>
      <c r="AT139" s="228" t="s">
        <v>133</v>
      </c>
      <c r="AU139" s="228" t="s">
        <v>84</v>
      </c>
      <c r="AY139" s="16" t="s">
        <v>130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84</v>
      </c>
      <c r="BK139" s="229">
        <f>ROUND(I139*H139,2)</f>
        <v>0</v>
      </c>
      <c r="BL139" s="16" t="s">
        <v>547</v>
      </c>
      <c r="BM139" s="228" t="s">
        <v>581</v>
      </c>
    </row>
    <row r="140" s="2" customFormat="1">
      <c r="A140" s="37"/>
      <c r="B140" s="38"/>
      <c r="C140" s="39"/>
      <c r="D140" s="232" t="s">
        <v>313</v>
      </c>
      <c r="E140" s="39"/>
      <c r="F140" s="264" t="s">
        <v>582</v>
      </c>
      <c r="G140" s="39"/>
      <c r="H140" s="39"/>
      <c r="I140" s="265"/>
      <c r="J140" s="39"/>
      <c r="K140" s="39"/>
      <c r="L140" s="43"/>
      <c r="M140" s="268"/>
      <c r="N140" s="269"/>
      <c r="O140" s="270"/>
      <c r="P140" s="270"/>
      <c r="Q140" s="270"/>
      <c r="R140" s="270"/>
      <c r="S140" s="270"/>
      <c r="T140" s="27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313</v>
      </c>
      <c r="AU140" s="16" t="s">
        <v>84</v>
      </c>
    </row>
    <row r="141" s="2" customFormat="1" ht="6.96" customHeight="1">
      <c r="A141" s="37"/>
      <c r="B141" s="65"/>
      <c r="C141" s="66"/>
      <c r="D141" s="66"/>
      <c r="E141" s="66"/>
      <c r="F141" s="66"/>
      <c r="G141" s="66"/>
      <c r="H141" s="66"/>
      <c r="I141" s="66"/>
      <c r="J141" s="66"/>
      <c r="K141" s="66"/>
      <c r="L141" s="43"/>
      <c r="M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</sheetData>
  <sheetProtection sheet="1" autoFilter="0" formatColumns="0" formatRows="0" objects="1" scenarios="1" spinCount="100000" saltValue="JTCmUmrQ7BMJEuIP5vO8fs1/hZT3nC00sMjbiJb1GbW3hrdBeprCX2jEoVc3IoUI0GZKR33h0y192I9PUhBRaQ==" hashValue="yufQ3p2tyAwva/iSvCqwMS6DWPyy35kzvqfS8ahJJHXRZKsG5z3LRu8XU0nlce9ioPAF2X+xVnyuIOpHDEFqRA==" algorithmName="SHA-512" password="CC35"/>
  <autoFilter ref="C120:K14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střechy tělocvičny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583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428</v>
      </c>
      <c r="G12" s="37"/>
      <c r="H12" s="37"/>
      <c r="I12" s="139" t="s">
        <v>22</v>
      </c>
      <c r="J12" s="143" t="str">
        <f>'Rekapitulace stavby'!AN8</f>
        <v>18. 4. 2021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SPŠ stavební Havíčřov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>ATRIS s.r.o.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>Barbora Kyšková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ROUND((SUM(BE122:BE143)),  2)</f>
        <v>0</v>
      </c>
      <c r="G33" s="37"/>
      <c r="H33" s="37"/>
      <c r="I33" s="154">
        <v>0.20999999999999999</v>
      </c>
      <c r="J33" s="153">
        <f>ROUND(((SUM(BE122:BE143))*I33),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ROUND((SUM(BF122:BF143)),  2)</f>
        <v>0</v>
      </c>
      <c r="G34" s="37"/>
      <c r="H34" s="37"/>
      <c r="I34" s="154">
        <v>0.14999999999999999</v>
      </c>
      <c r="J34" s="153">
        <f>ROUND(((SUM(BF122:BF143))*I34),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ROUND((SUM(BG122:BG143)),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ROUND((SUM(BH122:BH143)),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ROUND((SUM(BI122:BI143)),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střechy tělocvičny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 xml:space="preserve">004 - Akustický podhled 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18. 4. 2021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SPŠ stavební Havíčřov </v>
      </c>
      <c r="G91" s="39"/>
      <c r="H91" s="39"/>
      <c r="I91" s="31" t="s">
        <v>30</v>
      </c>
      <c r="J91" s="35" t="str">
        <f>E21</f>
        <v>ATRIS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Barbora Kyšková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104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106</v>
      </c>
      <c r="E98" s="187"/>
      <c r="F98" s="187"/>
      <c r="G98" s="187"/>
      <c r="H98" s="187"/>
      <c r="I98" s="187"/>
      <c r="J98" s="188">
        <f>J124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109</v>
      </c>
      <c r="E99" s="181"/>
      <c r="F99" s="181"/>
      <c r="G99" s="181"/>
      <c r="H99" s="181"/>
      <c r="I99" s="181"/>
      <c r="J99" s="182">
        <f>J129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4"/>
      <c r="C100" s="185"/>
      <c r="D100" s="186" t="s">
        <v>584</v>
      </c>
      <c r="E100" s="187"/>
      <c r="F100" s="187"/>
      <c r="G100" s="187"/>
      <c r="H100" s="187"/>
      <c r="I100" s="187"/>
      <c r="J100" s="188">
        <f>J130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585</v>
      </c>
      <c r="E101" s="187"/>
      <c r="F101" s="187"/>
      <c r="G101" s="187"/>
      <c r="H101" s="187"/>
      <c r="I101" s="187"/>
      <c r="J101" s="188">
        <f>J135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586</v>
      </c>
      <c r="E102" s="187"/>
      <c r="F102" s="187"/>
      <c r="G102" s="187"/>
      <c r="H102" s="187"/>
      <c r="I102" s="187"/>
      <c r="J102" s="188">
        <f>J138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115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73" t="str">
        <f>E7</f>
        <v>Rekonstrukce střechy tělocvičny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97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 xml:space="preserve">004 - Akustický podhled 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 xml:space="preserve"> </v>
      </c>
      <c r="G116" s="39"/>
      <c r="H116" s="39"/>
      <c r="I116" s="31" t="s">
        <v>22</v>
      </c>
      <c r="J116" s="78" t="str">
        <f>IF(J12="","",J12)</f>
        <v>18. 4. 2021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E15</f>
        <v xml:space="preserve">SPŠ stavební Havíčřov </v>
      </c>
      <c r="G118" s="39"/>
      <c r="H118" s="39"/>
      <c r="I118" s="31" t="s">
        <v>30</v>
      </c>
      <c r="J118" s="35" t="str">
        <f>E21</f>
        <v>ATRIS s.r.o.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9"/>
      <c r="E119" s="39"/>
      <c r="F119" s="26" t="str">
        <f>IF(E18="","",E18)</f>
        <v>Vyplň údaj</v>
      </c>
      <c r="G119" s="39"/>
      <c r="H119" s="39"/>
      <c r="I119" s="31" t="s">
        <v>33</v>
      </c>
      <c r="J119" s="35" t="str">
        <f>E24</f>
        <v>Barbora Kyšková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0"/>
      <c r="B121" s="191"/>
      <c r="C121" s="192" t="s">
        <v>116</v>
      </c>
      <c r="D121" s="193" t="s">
        <v>61</v>
      </c>
      <c r="E121" s="193" t="s">
        <v>57</v>
      </c>
      <c r="F121" s="193" t="s">
        <v>58</v>
      </c>
      <c r="G121" s="193" t="s">
        <v>117</v>
      </c>
      <c r="H121" s="193" t="s">
        <v>118</v>
      </c>
      <c r="I121" s="193" t="s">
        <v>119</v>
      </c>
      <c r="J121" s="193" t="s">
        <v>101</v>
      </c>
      <c r="K121" s="194" t="s">
        <v>120</v>
      </c>
      <c r="L121" s="195"/>
      <c r="M121" s="99" t="s">
        <v>1</v>
      </c>
      <c r="N121" s="100" t="s">
        <v>40</v>
      </c>
      <c r="O121" s="100" t="s">
        <v>121</v>
      </c>
      <c r="P121" s="100" t="s">
        <v>122</v>
      </c>
      <c r="Q121" s="100" t="s">
        <v>123</v>
      </c>
      <c r="R121" s="100" t="s">
        <v>124</v>
      </c>
      <c r="S121" s="100" t="s">
        <v>125</v>
      </c>
      <c r="T121" s="101" t="s">
        <v>126</v>
      </c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</row>
    <row r="122" s="2" customFormat="1" ht="22.8" customHeight="1">
      <c r="A122" s="37"/>
      <c r="B122" s="38"/>
      <c r="C122" s="106" t="s">
        <v>127</v>
      </c>
      <c r="D122" s="39"/>
      <c r="E122" s="39"/>
      <c r="F122" s="39"/>
      <c r="G122" s="39"/>
      <c r="H122" s="39"/>
      <c r="I122" s="39"/>
      <c r="J122" s="196">
        <f>BK122</f>
        <v>0</v>
      </c>
      <c r="K122" s="39"/>
      <c r="L122" s="43"/>
      <c r="M122" s="102"/>
      <c r="N122" s="197"/>
      <c r="O122" s="103"/>
      <c r="P122" s="198">
        <f>P123+P129</f>
        <v>0</v>
      </c>
      <c r="Q122" s="103"/>
      <c r="R122" s="198">
        <f>R123+R129</f>
        <v>0.15516000000000002</v>
      </c>
      <c r="S122" s="103"/>
      <c r="T122" s="199">
        <f>T123+T129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75</v>
      </c>
      <c r="AU122" s="16" t="s">
        <v>103</v>
      </c>
      <c r="BK122" s="200">
        <f>BK123+BK129</f>
        <v>0</v>
      </c>
    </row>
    <row r="123" s="12" customFormat="1" ht="25.92" customHeight="1">
      <c r="A123" s="12"/>
      <c r="B123" s="201"/>
      <c r="C123" s="202"/>
      <c r="D123" s="203" t="s">
        <v>75</v>
      </c>
      <c r="E123" s="204" t="s">
        <v>128</v>
      </c>
      <c r="F123" s="204" t="s">
        <v>129</v>
      </c>
      <c r="G123" s="202"/>
      <c r="H123" s="202"/>
      <c r="I123" s="205"/>
      <c r="J123" s="206">
        <f>BK123</f>
        <v>0</v>
      </c>
      <c r="K123" s="202"/>
      <c r="L123" s="207"/>
      <c r="M123" s="208"/>
      <c r="N123" s="209"/>
      <c r="O123" s="209"/>
      <c r="P123" s="210">
        <f>P124</f>
        <v>0</v>
      </c>
      <c r="Q123" s="209"/>
      <c r="R123" s="210">
        <f>R124</f>
        <v>0</v>
      </c>
      <c r="S123" s="209"/>
      <c r="T123" s="211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84</v>
      </c>
      <c r="AT123" s="213" t="s">
        <v>75</v>
      </c>
      <c r="AU123" s="213" t="s">
        <v>76</v>
      </c>
      <c r="AY123" s="212" t="s">
        <v>130</v>
      </c>
      <c r="BK123" s="214">
        <f>BK124</f>
        <v>0</v>
      </c>
    </row>
    <row r="124" s="12" customFormat="1" ht="22.8" customHeight="1">
      <c r="A124" s="12"/>
      <c r="B124" s="201"/>
      <c r="C124" s="202"/>
      <c r="D124" s="203" t="s">
        <v>75</v>
      </c>
      <c r="E124" s="215" t="s">
        <v>147</v>
      </c>
      <c r="F124" s="215" t="s">
        <v>148</v>
      </c>
      <c r="G124" s="202"/>
      <c r="H124" s="202"/>
      <c r="I124" s="205"/>
      <c r="J124" s="216">
        <f>BK124</f>
        <v>0</v>
      </c>
      <c r="K124" s="202"/>
      <c r="L124" s="207"/>
      <c r="M124" s="208"/>
      <c r="N124" s="209"/>
      <c r="O124" s="209"/>
      <c r="P124" s="210">
        <f>SUM(P125:P128)</f>
        <v>0</v>
      </c>
      <c r="Q124" s="209"/>
      <c r="R124" s="210">
        <f>SUM(R125:R128)</f>
        <v>0</v>
      </c>
      <c r="S124" s="209"/>
      <c r="T124" s="211">
        <f>SUM(T125:T128)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84</v>
      </c>
      <c r="AT124" s="213" t="s">
        <v>75</v>
      </c>
      <c r="AU124" s="213" t="s">
        <v>84</v>
      </c>
      <c r="AY124" s="212" t="s">
        <v>130</v>
      </c>
      <c r="BK124" s="214">
        <f>SUM(BK125:BK128)</f>
        <v>0</v>
      </c>
    </row>
    <row r="125" s="2" customFormat="1" ht="24.15" customHeight="1">
      <c r="A125" s="37"/>
      <c r="B125" s="38"/>
      <c r="C125" s="217" t="s">
        <v>84</v>
      </c>
      <c r="D125" s="217" t="s">
        <v>133</v>
      </c>
      <c r="E125" s="218" t="s">
        <v>587</v>
      </c>
      <c r="F125" s="219" t="s">
        <v>588</v>
      </c>
      <c r="G125" s="220" t="s">
        <v>401</v>
      </c>
      <c r="H125" s="221">
        <v>1</v>
      </c>
      <c r="I125" s="222"/>
      <c r="J125" s="223">
        <f>ROUND(I125*H125,2)</f>
        <v>0</v>
      </c>
      <c r="K125" s="219" t="s">
        <v>152</v>
      </c>
      <c r="L125" s="43"/>
      <c r="M125" s="224" t="s">
        <v>1</v>
      </c>
      <c r="N125" s="225" t="s">
        <v>41</v>
      </c>
      <c r="O125" s="90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8" t="s">
        <v>137</v>
      </c>
      <c r="AT125" s="228" t="s">
        <v>133</v>
      </c>
      <c r="AU125" s="228" t="s">
        <v>86</v>
      </c>
      <c r="AY125" s="16" t="s">
        <v>130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6" t="s">
        <v>84</v>
      </c>
      <c r="BK125" s="229">
        <f>ROUND(I125*H125,2)</f>
        <v>0</v>
      </c>
      <c r="BL125" s="16" t="s">
        <v>137</v>
      </c>
      <c r="BM125" s="228" t="s">
        <v>589</v>
      </c>
    </row>
    <row r="126" s="2" customFormat="1" ht="24.15" customHeight="1">
      <c r="A126" s="37"/>
      <c r="B126" s="38"/>
      <c r="C126" s="217" t="s">
        <v>86</v>
      </c>
      <c r="D126" s="217" t="s">
        <v>133</v>
      </c>
      <c r="E126" s="218" t="s">
        <v>590</v>
      </c>
      <c r="F126" s="219" t="s">
        <v>591</v>
      </c>
      <c r="G126" s="220" t="s">
        <v>401</v>
      </c>
      <c r="H126" s="221">
        <v>30</v>
      </c>
      <c r="I126" s="222"/>
      <c r="J126" s="223">
        <f>ROUND(I126*H126,2)</f>
        <v>0</v>
      </c>
      <c r="K126" s="219" t="s">
        <v>152</v>
      </c>
      <c r="L126" s="43"/>
      <c r="M126" s="224" t="s">
        <v>1</v>
      </c>
      <c r="N126" s="225" t="s">
        <v>41</v>
      </c>
      <c r="O126" s="90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137</v>
      </c>
      <c r="AT126" s="228" t="s">
        <v>133</v>
      </c>
      <c r="AU126" s="228" t="s">
        <v>86</v>
      </c>
      <c r="AY126" s="16" t="s">
        <v>130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84</v>
      </c>
      <c r="BK126" s="229">
        <f>ROUND(I126*H126,2)</f>
        <v>0</v>
      </c>
      <c r="BL126" s="16" t="s">
        <v>137</v>
      </c>
      <c r="BM126" s="228" t="s">
        <v>592</v>
      </c>
    </row>
    <row r="127" s="2" customFormat="1" ht="24.15" customHeight="1">
      <c r="A127" s="37"/>
      <c r="B127" s="38"/>
      <c r="C127" s="217" t="s">
        <v>149</v>
      </c>
      <c r="D127" s="217" t="s">
        <v>133</v>
      </c>
      <c r="E127" s="218" t="s">
        <v>593</v>
      </c>
      <c r="F127" s="219" t="s">
        <v>594</v>
      </c>
      <c r="G127" s="220" t="s">
        <v>401</v>
      </c>
      <c r="H127" s="221">
        <v>1</v>
      </c>
      <c r="I127" s="222"/>
      <c r="J127" s="223">
        <f>ROUND(I127*H127,2)</f>
        <v>0</v>
      </c>
      <c r="K127" s="219" t="s">
        <v>152</v>
      </c>
      <c r="L127" s="43"/>
      <c r="M127" s="224" t="s">
        <v>1</v>
      </c>
      <c r="N127" s="225" t="s">
        <v>41</v>
      </c>
      <c r="O127" s="90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8" t="s">
        <v>137</v>
      </c>
      <c r="AT127" s="228" t="s">
        <v>133</v>
      </c>
      <c r="AU127" s="228" t="s">
        <v>86</v>
      </c>
      <c r="AY127" s="16" t="s">
        <v>130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6" t="s">
        <v>84</v>
      </c>
      <c r="BK127" s="229">
        <f>ROUND(I127*H127,2)</f>
        <v>0</v>
      </c>
      <c r="BL127" s="16" t="s">
        <v>137</v>
      </c>
      <c r="BM127" s="228" t="s">
        <v>595</v>
      </c>
    </row>
    <row r="128" s="2" customFormat="1" ht="24.15" customHeight="1">
      <c r="A128" s="37"/>
      <c r="B128" s="38"/>
      <c r="C128" s="217" t="s">
        <v>137</v>
      </c>
      <c r="D128" s="217" t="s">
        <v>133</v>
      </c>
      <c r="E128" s="218" t="s">
        <v>596</v>
      </c>
      <c r="F128" s="219" t="s">
        <v>597</v>
      </c>
      <c r="G128" s="220" t="s">
        <v>136</v>
      </c>
      <c r="H128" s="221">
        <v>431</v>
      </c>
      <c r="I128" s="222"/>
      <c r="J128" s="223">
        <f>ROUND(I128*H128,2)</f>
        <v>0</v>
      </c>
      <c r="K128" s="219" t="s">
        <v>1</v>
      </c>
      <c r="L128" s="43"/>
      <c r="M128" s="224" t="s">
        <v>1</v>
      </c>
      <c r="N128" s="225" t="s">
        <v>41</v>
      </c>
      <c r="O128" s="90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137</v>
      </c>
      <c r="AT128" s="228" t="s">
        <v>133</v>
      </c>
      <c r="AU128" s="228" t="s">
        <v>86</v>
      </c>
      <c r="AY128" s="16" t="s">
        <v>130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6" t="s">
        <v>84</v>
      </c>
      <c r="BK128" s="229">
        <f>ROUND(I128*H128,2)</f>
        <v>0</v>
      </c>
      <c r="BL128" s="16" t="s">
        <v>137</v>
      </c>
      <c r="BM128" s="228" t="s">
        <v>598</v>
      </c>
    </row>
    <row r="129" s="12" customFormat="1" ht="25.92" customHeight="1">
      <c r="A129" s="12"/>
      <c r="B129" s="201"/>
      <c r="C129" s="202"/>
      <c r="D129" s="203" t="s">
        <v>75</v>
      </c>
      <c r="E129" s="204" t="s">
        <v>216</v>
      </c>
      <c r="F129" s="204" t="s">
        <v>217</v>
      </c>
      <c r="G129" s="202"/>
      <c r="H129" s="202"/>
      <c r="I129" s="205"/>
      <c r="J129" s="206">
        <f>BK129</f>
        <v>0</v>
      </c>
      <c r="K129" s="202"/>
      <c r="L129" s="207"/>
      <c r="M129" s="208"/>
      <c r="N129" s="209"/>
      <c r="O129" s="209"/>
      <c r="P129" s="210">
        <f>P130+P135+P138</f>
        <v>0</v>
      </c>
      <c r="Q129" s="209"/>
      <c r="R129" s="210">
        <f>R130+R135+R138</f>
        <v>0.15516000000000002</v>
      </c>
      <c r="S129" s="209"/>
      <c r="T129" s="211">
        <f>T130+T135+T138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2" t="s">
        <v>86</v>
      </c>
      <c r="AT129" s="213" t="s">
        <v>75</v>
      </c>
      <c r="AU129" s="213" t="s">
        <v>76</v>
      </c>
      <c r="AY129" s="212" t="s">
        <v>130</v>
      </c>
      <c r="BK129" s="214">
        <f>BK130+BK135+BK138</f>
        <v>0</v>
      </c>
    </row>
    <row r="130" s="12" customFormat="1" ht="22.8" customHeight="1">
      <c r="A130" s="12"/>
      <c r="B130" s="201"/>
      <c r="C130" s="202"/>
      <c r="D130" s="203" t="s">
        <v>75</v>
      </c>
      <c r="E130" s="215" t="s">
        <v>599</v>
      </c>
      <c r="F130" s="215" t="s">
        <v>600</v>
      </c>
      <c r="G130" s="202"/>
      <c r="H130" s="202"/>
      <c r="I130" s="205"/>
      <c r="J130" s="216">
        <f>BK130</f>
        <v>0</v>
      </c>
      <c r="K130" s="202"/>
      <c r="L130" s="207"/>
      <c r="M130" s="208"/>
      <c r="N130" s="209"/>
      <c r="O130" s="209"/>
      <c r="P130" s="210">
        <f>SUM(P131:P134)</f>
        <v>0</v>
      </c>
      <c r="Q130" s="209"/>
      <c r="R130" s="210">
        <f>SUM(R131:R134)</f>
        <v>0</v>
      </c>
      <c r="S130" s="209"/>
      <c r="T130" s="211">
        <f>SUM(T131:T134)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2" t="s">
        <v>86</v>
      </c>
      <c r="AT130" s="213" t="s">
        <v>75</v>
      </c>
      <c r="AU130" s="213" t="s">
        <v>84</v>
      </c>
      <c r="AY130" s="212" t="s">
        <v>130</v>
      </c>
      <c r="BK130" s="214">
        <f>SUM(BK131:BK134)</f>
        <v>0</v>
      </c>
    </row>
    <row r="131" s="2" customFormat="1" ht="24.15" customHeight="1">
      <c r="A131" s="37"/>
      <c r="B131" s="38"/>
      <c r="C131" s="217" t="s">
        <v>159</v>
      </c>
      <c r="D131" s="217" t="s">
        <v>133</v>
      </c>
      <c r="E131" s="218" t="s">
        <v>601</v>
      </c>
      <c r="F131" s="219" t="s">
        <v>602</v>
      </c>
      <c r="G131" s="220" t="s">
        <v>253</v>
      </c>
      <c r="H131" s="263"/>
      <c r="I131" s="222"/>
      <c r="J131" s="223">
        <f>ROUND(I131*H131,2)</f>
        <v>0</v>
      </c>
      <c r="K131" s="219" t="s">
        <v>152</v>
      </c>
      <c r="L131" s="43"/>
      <c r="M131" s="224" t="s">
        <v>1</v>
      </c>
      <c r="N131" s="225" t="s">
        <v>41</v>
      </c>
      <c r="O131" s="90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206</v>
      </c>
      <c r="AT131" s="228" t="s">
        <v>133</v>
      </c>
      <c r="AU131" s="228" t="s">
        <v>86</v>
      </c>
      <c r="AY131" s="16" t="s">
        <v>130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6" t="s">
        <v>84</v>
      </c>
      <c r="BK131" s="229">
        <f>ROUND(I131*H131,2)</f>
        <v>0</v>
      </c>
      <c r="BL131" s="16" t="s">
        <v>206</v>
      </c>
      <c r="BM131" s="228" t="s">
        <v>603</v>
      </c>
    </row>
    <row r="132" s="2" customFormat="1" ht="14.4" customHeight="1">
      <c r="A132" s="37"/>
      <c r="B132" s="38"/>
      <c r="C132" s="217" t="s">
        <v>131</v>
      </c>
      <c r="D132" s="217" t="s">
        <v>133</v>
      </c>
      <c r="E132" s="218" t="s">
        <v>604</v>
      </c>
      <c r="F132" s="219" t="s">
        <v>605</v>
      </c>
      <c r="G132" s="220" t="s">
        <v>136</v>
      </c>
      <c r="H132" s="221">
        <v>311.04000000000002</v>
      </c>
      <c r="I132" s="222"/>
      <c r="J132" s="223">
        <f>ROUND(I132*H132,2)</f>
        <v>0</v>
      </c>
      <c r="K132" s="219" t="s">
        <v>1</v>
      </c>
      <c r="L132" s="43"/>
      <c r="M132" s="224" t="s">
        <v>1</v>
      </c>
      <c r="N132" s="225" t="s">
        <v>41</v>
      </c>
      <c r="O132" s="90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8" t="s">
        <v>206</v>
      </c>
      <c r="AT132" s="228" t="s">
        <v>133</v>
      </c>
      <c r="AU132" s="228" t="s">
        <v>86</v>
      </c>
      <c r="AY132" s="16" t="s">
        <v>130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6" t="s">
        <v>84</v>
      </c>
      <c r="BK132" s="229">
        <f>ROUND(I132*H132,2)</f>
        <v>0</v>
      </c>
      <c r="BL132" s="16" t="s">
        <v>206</v>
      </c>
      <c r="BM132" s="228" t="s">
        <v>606</v>
      </c>
    </row>
    <row r="133" s="2" customFormat="1">
      <c r="A133" s="37"/>
      <c r="B133" s="38"/>
      <c r="C133" s="39"/>
      <c r="D133" s="232" t="s">
        <v>313</v>
      </c>
      <c r="E133" s="39"/>
      <c r="F133" s="264" t="s">
        <v>607</v>
      </c>
      <c r="G133" s="39"/>
      <c r="H133" s="39"/>
      <c r="I133" s="265"/>
      <c r="J133" s="39"/>
      <c r="K133" s="39"/>
      <c r="L133" s="43"/>
      <c r="M133" s="266"/>
      <c r="N133" s="267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313</v>
      </c>
      <c r="AU133" s="16" t="s">
        <v>86</v>
      </c>
    </row>
    <row r="134" s="13" customFormat="1">
      <c r="A134" s="13"/>
      <c r="B134" s="230"/>
      <c r="C134" s="231"/>
      <c r="D134" s="232" t="s">
        <v>139</v>
      </c>
      <c r="E134" s="233" t="s">
        <v>1</v>
      </c>
      <c r="F134" s="234" t="s">
        <v>608</v>
      </c>
      <c r="G134" s="231"/>
      <c r="H134" s="235">
        <v>311.04000000000002</v>
      </c>
      <c r="I134" s="236"/>
      <c r="J134" s="231"/>
      <c r="K134" s="231"/>
      <c r="L134" s="237"/>
      <c r="M134" s="238"/>
      <c r="N134" s="239"/>
      <c r="O134" s="239"/>
      <c r="P134" s="239"/>
      <c r="Q134" s="239"/>
      <c r="R134" s="239"/>
      <c r="S134" s="239"/>
      <c r="T134" s="24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1" t="s">
        <v>139</v>
      </c>
      <c r="AU134" s="241" t="s">
        <v>86</v>
      </c>
      <c r="AV134" s="13" t="s">
        <v>86</v>
      </c>
      <c r="AW134" s="13" t="s">
        <v>32</v>
      </c>
      <c r="AX134" s="13" t="s">
        <v>84</v>
      </c>
      <c r="AY134" s="241" t="s">
        <v>130</v>
      </c>
    </row>
    <row r="135" s="12" customFormat="1" ht="22.8" customHeight="1">
      <c r="A135" s="12"/>
      <c r="B135" s="201"/>
      <c r="C135" s="202"/>
      <c r="D135" s="203" t="s">
        <v>75</v>
      </c>
      <c r="E135" s="215" t="s">
        <v>609</v>
      </c>
      <c r="F135" s="215" t="s">
        <v>610</v>
      </c>
      <c r="G135" s="202"/>
      <c r="H135" s="202"/>
      <c r="I135" s="205"/>
      <c r="J135" s="216">
        <f>BK135</f>
        <v>0</v>
      </c>
      <c r="K135" s="202"/>
      <c r="L135" s="207"/>
      <c r="M135" s="208"/>
      <c r="N135" s="209"/>
      <c r="O135" s="209"/>
      <c r="P135" s="210">
        <f>SUM(P136:P137)</f>
        <v>0</v>
      </c>
      <c r="Q135" s="209"/>
      <c r="R135" s="210">
        <f>SUM(R136:R137)</f>
        <v>0</v>
      </c>
      <c r="S135" s="209"/>
      <c r="T135" s="211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2" t="s">
        <v>86</v>
      </c>
      <c r="AT135" s="213" t="s">
        <v>75</v>
      </c>
      <c r="AU135" s="213" t="s">
        <v>84</v>
      </c>
      <c r="AY135" s="212" t="s">
        <v>130</v>
      </c>
      <c r="BK135" s="214">
        <f>SUM(BK136:BK137)</f>
        <v>0</v>
      </c>
    </row>
    <row r="136" s="2" customFormat="1" ht="24.15" customHeight="1">
      <c r="A136" s="37"/>
      <c r="B136" s="38"/>
      <c r="C136" s="217" t="s">
        <v>166</v>
      </c>
      <c r="D136" s="217" t="s">
        <v>133</v>
      </c>
      <c r="E136" s="218" t="s">
        <v>611</v>
      </c>
      <c r="F136" s="219" t="s">
        <v>612</v>
      </c>
      <c r="G136" s="220" t="s">
        <v>136</v>
      </c>
      <c r="H136" s="221">
        <v>185</v>
      </c>
      <c r="I136" s="222"/>
      <c r="J136" s="223">
        <f>ROUND(I136*H136,2)</f>
        <v>0</v>
      </c>
      <c r="K136" s="219" t="s">
        <v>1</v>
      </c>
      <c r="L136" s="43"/>
      <c r="M136" s="224" t="s">
        <v>1</v>
      </c>
      <c r="N136" s="225" t="s">
        <v>41</v>
      </c>
      <c r="O136" s="90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206</v>
      </c>
      <c r="AT136" s="228" t="s">
        <v>133</v>
      </c>
      <c r="AU136" s="228" t="s">
        <v>86</v>
      </c>
      <c r="AY136" s="16" t="s">
        <v>130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84</v>
      </c>
      <c r="BK136" s="229">
        <f>ROUND(I136*H136,2)</f>
        <v>0</v>
      </c>
      <c r="BL136" s="16" t="s">
        <v>206</v>
      </c>
      <c r="BM136" s="228" t="s">
        <v>613</v>
      </c>
    </row>
    <row r="137" s="13" customFormat="1">
      <c r="A137" s="13"/>
      <c r="B137" s="230"/>
      <c r="C137" s="231"/>
      <c r="D137" s="232" t="s">
        <v>139</v>
      </c>
      <c r="E137" s="233" t="s">
        <v>1</v>
      </c>
      <c r="F137" s="234" t="s">
        <v>614</v>
      </c>
      <c r="G137" s="231"/>
      <c r="H137" s="235">
        <v>185</v>
      </c>
      <c r="I137" s="236"/>
      <c r="J137" s="231"/>
      <c r="K137" s="231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139</v>
      </c>
      <c r="AU137" s="241" t="s">
        <v>86</v>
      </c>
      <c r="AV137" s="13" t="s">
        <v>86</v>
      </c>
      <c r="AW137" s="13" t="s">
        <v>32</v>
      </c>
      <c r="AX137" s="13" t="s">
        <v>84</v>
      </c>
      <c r="AY137" s="241" t="s">
        <v>130</v>
      </c>
    </row>
    <row r="138" s="12" customFormat="1" ht="22.8" customHeight="1">
      <c r="A138" s="12"/>
      <c r="B138" s="201"/>
      <c r="C138" s="202"/>
      <c r="D138" s="203" t="s">
        <v>75</v>
      </c>
      <c r="E138" s="215" t="s">
        <v>615</v>
      </c>
      <c r="F138" s="215" t="s">
        <v>616</v>
      </c>
      <c r="G138" s="202"/>
      <c r="H138" s="202"/>
      <c r="I138" s="205"/>
      <c r="J138" s="216">
        <f>BK138</f>
        <v>0</v>
      </c>
      <c r="K138" s="202"/>
      <c r="L138" s="207"/>
      <c r="M138" s="208"/>
      <c r="N138" s="209"/>
      <c r="O138" s="209"/>
      <c r="P138" s="210">
        <f>SUM(P139:P143)</f>
        <v>0</v>
      </c>
      <c r="Q138" s="209"/>
      <c r="R138" s="210">
        <f>SUM(R139:R143)</f>
        <v>0.15516000000000002</v>
      </c>
      <c r="S138" s="209"/>
      <c r="T138" s="211">
        <f>SUM(T139:T143)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2" t="s">
        <v>86</v>
      </c>
      <c r="AT138" s="213" t="s">
        <v>75</v>
      </c>
      <c r="AU138" s="213" t="s">
        <v>84</v>
      </c>
      <c r="AY138" s="212" t="s">
        <v>130</v>
      </c>
      <c r="BK138" s="214">
        <f>SUM(BK139:BK143)</f>
        <v>0</v>
      </c>
    </row>
    <row r="139" s="2" customFormat="1" ht="24.15" customHeight="1">
      <c r="A139" s="37"/>
      <c r="B139" s="38"/>
      <c r="C139" s="217" t="s">
        <v>170</v>
      </c>
      <c r="D139" s="217" t="s">
        <v>133</v>
      </c>
      <c r="E139" s="218" t="s">
        <v>617</v>
      </c>
      <c r="F139" s="219" t="s">
        <v>618</v>
      </c>
      <c r="G139" s="220" t="s">
        <v>136</v>
      </c>
      <c r="H139" s="221">
        <v>431</v>
      </c>
      <c r="I139" s="222"/>
      <c r="J139" s="223">
        <f>ROUND(I139*H139,2)</f>
        <v>0</v>
      </c>
      <c r="K139" s="219" t="s">
        <v>152</v>
      </c>
      <c r="L139" s="43"/>
      <c r="M139" s="224" t="s">
        <v>1</v>
      </c>
      <c r="N139" s="225" t="s">
        <v>41</v>
      </c>
      <c r="O139" s="90"/>
      <c r="P139" s="226">
        <f>O139*H139</f>
        <v>0</v>
      </c>
      <c r="Q139" s="226">
        <v>0.00021000000000000001</v>
      </c>
      <c r="R139" s="226">
        <f>Q139*H139</f>
        <v>0.090510000000000007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206</v>
      </c>
      <c r="AT139" s="228" t="s">
        <v>133</v>
      </c>
      <c r="AU139" s="228" t="s">
        <v>86</v>
      </c>
      <c r="AY139" s="16" t="s">
        <v>130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84</v>
      </c>
      <c r="BK139" s="229">
        <f>ROUND(I139*H139,2)</f>
        <v>0</v>
      </c>
      <c r="BL139" s="16" t="s">
        <v>206</v>
      </c>
      <c r="BM139" s="228" t="s">
        <v>619</v>
      </c>
    </row>
    <row r="140" s="13" customFormat="1">
      <c r="A140" s="13"/>
      <c r="B140" s="230"/>
      <c r="C140" s="231"/>
      <c r="D140" s="232" t="s">
        <v>139</v>
      </c>
      <c r="E140" s="233" t="s">
        <v>1</v>
      </c>
      <c r="F140" s="234" t="s">
        <v>620</v>
      </c>
      <c r="G140" s="231"/>
      <c r="H140" s="235">
        <v>431</v>
      </c>
      <c r="I140" s="236"/>
      <c r="J140" s="231"/>
      <c r="K140" s="231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139</v>
      </c>
      <c r="AU140" s="241" t="s">
        <v>86</v>
      </c>
      <c r="AV140" s="13" t="s">
        <v>86</v>
      </c>
      <c r="AW140" s="13" t="s">
        <v>32</v>
      </c>
      <c r="AX140" s="13" t="s">
        <v>84</v>
      </c>
      <c r="AY140" s="241" t="s">
        <v>130</v>
      </c>
    </row>
    <row r="141" s="2" customFormat="1" ht="24.15" customHeight="1">
      <c r="A141" s="37"/>
      <c r="B141" s="38"/>
      <c r="C141" s="217" t="s">
        <v>147</v>
      </c>
      <c r="D141" s="217" t="s">
        <v>133</v>
      </c>
      <c r="E141" s="218" t="s">
        <v>621</v>
      </c>
      <c r="F141" s="219" t="s">
        <v>622</v>
      </c>
      <c r="G141" s="220" t="s">
        <v>136</v>
      </c>
      <c r="H141" s="221">
        <v>431</v>
      </c>
      <c r="I141" s="222"/>
      <c r="J141" s="223">
        <f>ROUND(I141*H141,2)</f>
        <v>0</v>
      </c>
      <c r="K141" s="219" t="s">
        <v>152</v>
      </c>
      <c r="L141" s="43"/>
      <c r="M141" s="224" t="s">
        <v>1</v>
      </c>
      <c r="N141" s="225" t="s">
        <v>41</v>
      </c>
      <c r="O141" s="90"/>
      <c r="P141" s="226">
        <f>O141*H141</f>
        <v>0</v>
      </c>
      <c r="Q141" s="226">
        <v>0.00013999999999999999</v>
      </c>
      <c r="R141" s="226">
        <f>Q141*H141</f>
        <v>0.060339999999999998</v>
      </c>
      <c r="S141" s="226">
        <v>0</v>
      </c>
      <c r="T141" s="227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8" t="s">
        <v>206</v>
      </c>
      <c r="AT141" s="228" t="s">
        <v>133</v>
      </c>
      <c r="AU141" s="228" t="s">
        <v>86</v>
      </c>
      <c r="AY141" s="16" t="s">
        <v>130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6" t="s">
        <v>84</v>
      </c>
      <c r="BK141" s="229">
        <f>ROUND(I141*H141,2)</f>
        <v>0</v>
      </c>
      <c r="BL141" s="16" t="s">
        <v>206</v>
      </c>
      <c r="BM141" s="228" t="s">
        <v>623</v>
      </c>
    </row>
    <row r="142" s="13" customFormat="1">
      <c r="A142" s="13"/>
      <c r="B142" s="230"/>
      <c r="C142" s="231"/>
      <c r="D142" s="232" t="s">
        <v>139</v>
      </c>
      <c r="E142" s="233" t="s">
        <v>1</v>
      </c>
      <c r="F142" s="234" t="s">
        <v>620</v>
      </c>
      <c r="G142" s="231"/>
      <c r="H142" s="235">
        <v>431</v>
      </c>
      <c r="I142" s="236"/>
      <c r="J142" s="231"/>
      <c r="K142" s="231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139</v>
      </c>
      <c r="AU142" s="241" t="s">
        <v>86</v>
      </c>
      <c r="AV142" s="13" t="s">
        <v>86</v>
      </c>
      <c r="AW142" s="13" t="s">
        <v>32</v>
      </c>
      <c r="AX142" s="13" t="s">
        <v>84</v>
      </c>
      <c r="AY142" s="241" t="s">
        <v>130</v>
      </c>
    </row>
    <row r="143" s="2" customFormat="1" ht="24.15" customHeight="1">
      <c r="A143" s="37"/>
      <c r="B143" s="38"/>
      <c r="C143" s="217" t="s">
        <v>178</v>
      </c>
      <c r="D143" s="217" t="s">
        <v>133</v>
      </c>
      <c r="E143" s="218" t="s">
        <v>624</v>
      </c>
      <c r="F143" s="219" t="s">
        <v>625</v>
      </c>
      <c r="G143" s="220" t="s">
        <v>136</v>
      </c>
      <c r="H143" s="221">
        <v>431</v>
      </c>
      <c r="I143" s="222"/>
      <c r="J143" s="223">
        <f>ROUND(I143*H143,2)</f>
        <v>0</v>
      </c>
      <c r="K143" s="219" t="s">
        <v>152</v>
      </c>
      <c r="L143" s="43"/>
      <c r="M143" s="272" t="s">
        <v>1</v>
      </c>
      <c r="N143" s="273" t="s">
        <v>41</v>
      </c>
      <c r="O143" s="270"/>
      <c r="P143" s="274">
        <f>O143*H143</f>
        <v>0</v>
      </c>
      <c r="Q143" s="274">
        <v>1.0000000000000001E-05</v>
      </c>
      <c r="R143" s="274">
        <f>Q143*H143</f>
        <v>0.0043100000000000005</v>
      </c>
      <c r="S143" s="274">
        <v>0</v>
      </c>
      <c r="T143" s="27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8" t="s">
        <v>206</v>
      </c>
      <c r="AT143" s="228" t="s">
        <v>133</v>
      </c>
      <c r="AU143" s="228" t="s">
        <v>86</v>
      </c>
      <c r="AY143" s="16" t="s">
        <v>130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6" t="s">
        <v>84</v>
      </c>
      <c r="BK143" s="229">
        <f>ROUND(I143*H143,2)</f>
        <v>0</v>
      </c>
      <c r="BL143" s="16" t="s">
        <v>206</v>
      </c>
      <c r="BM143" s="228" t="s">
        <v>626</v>
      </c>
    </row>
    <row r="144" s="2" customFormat="1" ht="6.96" customHeight="1">
      <c r="A144" s="37"/>
      <c r="B144" s="65"/>
      <c r="C144" s="66"/>
      <c r="D144" s="66"/>
      <c r="E144" s="66"/>
      <c r="F144" s="66"/>
      <c r="G144" s="66"/>
      <c r="H144" s="66"/>
      <c r="I144" s="66"/>
      <c r="J144" s="66"/>
      <c r="K144" s="66"/>
      <c r="L144" s="43"/>
      <c r="M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</sheetData>
  <sheetProtection sheet="1" autoFilter="0" formatColumns="0" formatRows="0" objects="1" scenarios="1" spinCount="100000" saltValue="5BWX6Ycl+nSbd/o9Q1TSxcVRrbJ0J05jSQ24BElPhIkYhx2WGe8lrk4wKPMCJUAoUFIGnb7BdflDnFyw+rhT4w==" hashValue="dyAhrw1fEJUtxVhtlwYnfR0BMv/o5aJTMPfSch+ZV8Rsl5BeCp0xZK7eWtrd8yeMOYK4CD5ZB2B8HvSqKlG9Qw==" algorithmName="SHA-512" password="CC35"/>
  <autoFilter ref="C121:K14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BARBORAKYSKF1B5\barborakyskova</dc:creator>
  <cp:lastModifiedBy>BARBORAKYSKF1B5\barborakyskova</cp:lastModifiedBy>
  <dcterms:created xsi:type="dcterms:W3CDTF">2021-06-15T06:19:38Z</dcterms:created>
  <dcterms:modified xsi:type="dcterms:W3CDTF">2021-06-15T06:19:44Z</dcterms:modified>
</cp:coreProperties>
</file>